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codeName="DieseArbeitsmappe" defaultThemeVersion="166925"/>
  <mc:AlternateContent xmlns:mc="http://schemas.openxmlformats.org/markup-compatibility/2006">
    <mc:Choice Requires="x15">
      <x15ac:absPath xmlns:x15ac="http://schemas.microsoft.com/office/spreadsheetml/2010/11/ac" url="/Users/max/Downloads/"/>
    </mc:Choice>
  </mc:AlternateContent>
  <xr:revisionPtr revIDLastSave="0" documentId="8_{34471A11-658D-2645-BA6B-05C1967C3466}" xr6:coauthVersionLast="47" xr6:coauthVersionMax="47" xr10:uidLastSave="{00000000-0000-0000-0000-000000000000}"/>
  <bookViews>
    <workbookView xWindow="0" yWindow="0" windowWidth="28800" windowHeight="18000" tabRatio="1000" xr2:uid="{5AE4FD0D-E098-424B-B5CF-4FC8F1AC2CEC}"/>
  </bookViews>
  <sheets>
    <sheet name="SPO2022Studienplanung pdf" sheetId="5" r:id="rId1"/>
    <sheet name="Pflichtmodule" sheetId="20" state="hidden" r:id="rId2"/>
    <sheet name="Recht" sheetId="7" r:id="rId3"/>
    <sheet name="Mathe" sheetId="8" r:id="rId4"/>
    <sheet name="Elektro" sheetId="12" r:id="rId5"/>
    <sheet name="BWL" sheetId="13" r:id="rId6"/>
    <sheet name="VWL" sheetId="14" r:id="rId7"/>
    <sheet name="Winfo" sheetId="17" r:id="rId8"/>
    <sheet name="Wahlbereich" sheetId="6" r:id="rId9"/>
    <sheet name="Schlüsselqualifikation" sheetId="18" r:id="rId10"/>
  </sheets>
  <definedNames>
    <definedName name="A">#REF!</definedName>
    <definedName name="_xlnm.Print_Area" localSheetId="0">'SPO2022Studienplanung pdf'!$B$2:$Y$76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6" i="5" l="1"/>
  <c r="V76" i="5"/>
  <c r="I19" i="5"/>
  <c r="I14" i="5"/>
  <c r="I10" i="5"/>
  <c r="E68" i="5"/>
  <c r="I76" i="5"/>
  <c r="E19" i="5"/>
  <c r="E39" i="5" l="1"/>
  <c r="E54" i="5" l="1" a="1"/>
  <c r="E54" i="5" s="1"/>
  <c r="D54" i="5" a="1"/>
  <c r="D54" i="5" s="1"/>
  <c r="N34" i="5"/>
  <c r="V34" i="5"/>
  <c r="D39" i="5"/>
  <c r="E71" i="5" l="1" a="1"/>
  <c r="E71" i="5" s="1"/>
  <c r="E70" i="5" a="1"/>
  <c r="E70" i="5" s="1"/>
  <c r="E69" i="5" a="1"/>
  <c r="E69" i="5" s="1"/>
  <c r="D71" i="5" a="1"/>
  <c r="D71" i="5" s="1"/>
  <c r="D70" i="5" a="1"/>
  <c r="D70" i="5" s="1"/>
  <c r="D69" i="5" a="1"/>
  <c r="D69" i="5" s="1"/>
  <c r="D68" i="5" a="1"/>
  <c r="D68" i="5" s="1"/>
  <c r="D47" i="5" a="1"/>
  <c r="D47" i="5" s="1"/>
  <c r="E63" i="5" a="1"/>
  <c r="E63" i="5" s="1"/>
  <c r="D63" i="5" a="1"/>
  <c r="D63" i="5" s="1"/>
  <c r="E62" i="5" a="1"/>
  <c r="E62" i="5" s="1"/>
  <c r="D62" i="5" a="1"/>
  <c r="D62" i="5" s="1"/>
  <c r="E61" i="5" a="1"/>
  <c r="E61" i="5" s="1"/>
  <c r="D61" i="5" a="1"/>
  <c r="D61" i="5" s="1"/>
  <c r="E60" i="5" a="1"/>
  <c r="E60" i="5" s="1"/>
  <c r="D60" i="5" a="1"/>
  <c r="D60" i="5" s="1"/>
  <c r="E59" i="5" a="1"/>
  <c r="E59" i="5" s="1"/>
  <c r="D59" i="5" a="1"/>
  <c r="D59" i="5" s="1"/>
  <c r="E58" i="5" a="1"/>
  <c r="E58" i="5" s="1"/>
  <c r="D58" i="5" a="1"/>
  <c r="D58" i="5" s="1"/>
  <c r="E57" i="5" a="1"/>
  <c r="E57" i="5" s="1"/>
  <c r="D57" i="5" a="1"/>
  <c r="D57" i="5" s="1"/>
  <c r="E56" i="5" a="1"/>
  <c r="E56" i="5" s="1"/>
  <c r="D56" i="5" a="1"/>
  <c r="D56" i="5" s="1"/>
  <c r="E55" i="5" a="1"/>
  <c r="E55" i="5" s="1"/>
  <c r="D55" i="5" a="1"/>
  <c r="D55" i="5" s="1"/>
  <c r="E47" i="5" a="1"/>
  <c r="E47" i="5" s="1"/>
  <c r="E46" i="5" a="1"/>
  <c r="E46" i="5" s="1"/>
  <c r="E45" i="5" a="1"/>
  <c r="E45" i="5" s="1"/>
  <c r="E43" i="5" a="1"/>
  <c r="E43" i="5" s="1"/>
  <c r="E42" i="5" a="1"/>
  <c r="E42" i="5" s="1"/>
  <c r="E41" i="5" a="1"/>
  <c r="E41" i="5" s="1"/>
  <c r="E40" i="5" a="1"/>
  <c r="E40" i="5" s="1"/>
  <c r="D46" i="5" a="1"/>
  <c r="D46" i="5" s="1"/>
  <c r="D45" i="5" a="1"/>
  <c r="D45" i="5" s="1"/>
  <c r="D43" i="5" a="1"/>
  <c r="D43" i="5" s="1"/>
  <c r="D42" i="5" a="1"/>
  <c r="D42" i="5" s="1"/>
  <c r="D41" i="5" a="1"/>
  <c r="D41" i="5" s="1"/>
  <c r="D40" i="5" a="1"/>
  <c r="D40" i="5" s="1"/>
  <c r="E44" i="5" a="1"/>
  <c r="E44" i="5" s="1"/>
  <c r="D44" i="5" a="1"/>
  <c r="D44" i="5" s="1"/>
  <c r="E14" i="5"/>
  <c r="E31" i="5" s="1"/>
  <c r="E48" i="5" l="1"/>
  <c r="E72" i="5"/>
  <c r="K34" i="5"/>
  <c r="I30" i="5"/>
  <c r="I29" i="5"/>
  <c r="V2" i="5"/>
  <c r="N2" i="5"/>
  <c r="V30" i="5"/>
  <c r="P30" i="5"/>
  <c r="I69" i="5"/>
  <c r="I70" i="5"/>
  <c r="I71" i="5"/>
  <c r="I68" i="5"/>
  <c r="I55" i="5"/>
  <c r="I56" i="5"/>
  <c r="I57" i="5"/>
  <c r="I58" i="5"/>
  <c r="I59" i="5"/>
  <c r="I61" i="5"/>
  <c r="I54" i="5"/>
  <c r="I40" i="5"/>
  <c r="I41" i="5"/>
  <c r="I42" i="5"/>
  <c r="I43" i="5"/>
  <c r="I44" i="5"/>
  <c r="I45" i="5"/>
  <c r="I46" i="5"/>
  <c r="I47" i="5"/>
  <c r="I39" i="5"/>
  <c r="I16" i="5"/>
  <c r="I17" i="5"/>
  <c r="I18" i="5"/>
  <c r="I20" i="5"/>
  <c r="I21" i="5"/>
  <c r="I22" i="5"/>
  <c r="I23" i="5"/>
  <c r="I24" i="5"/>
  <c r="I25" i="5"/>
  <c r="I26" i="5"/>
  <c r="I27" i="5"/>
  <c r="I28" i="5"/>
  <c r="I9" i="5"/>
  <c r="I8" i="5"/>
  <c r="P20" i="5"/>
  <c r="V20" i="5"/>
  <c r="B34" i="5"/>
  <c r="I64" i="5" l="1"/>
  <c r="I31" i="5"/>
  <c r="E64" i="5"/>
  <c r="I48" i="5"/>
  <c r="I72" i="5"/>
  <c r="C4" i="5"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<sst xmlns="http://schemas.openxmlformats.org/spreadsheetml/2006/main" count="540" uniqueCount="245">
  <si>
    <t>Bisher erreichte LP/ECTS</t>
  </si>
  <si>
    <t>Summe LP/ECTS</t>
  </si>
  <si>
    <t>FS</t>
  </si>
  <si>
    <t>Turnus</t>
  </si>
  <si>
    <t>LP</t>
  </si>
  <si>
    <t>Prüfungs
termin</t>
  </si>
  <si>
    <t>*A?</t>
  </si>
  <si>
    <t>WS</t>
  </si>
  <si>
    <t>WS/SS</t>
  </si>
  <si>
    <t>Algorithmen I</t>
  </si>
  <si>
    <t>SS</t>
  </si>
  <si>
    <t>Digitaltechnik und Entwurfsverfahren</t>
  </si>
  <si>
    <t>Rechnerorganisation</t>
  </si>
  <si>
    <t>Wahlbereich  Informatik</t>
  </si>
  <si>
    <t>LP/ECTS</t>
  </si>
  <si>
    <t>Ergänzungsfächer</t>
  </si>
  <si>
    <t>Wahrscheinlichkeitstheorie u. Statistik</t>
  </si>
  <si>
    <t>Einführung in Rechnernetze</t>
  </si>
  <si>
    <t xml:space="preserve"> Bachelorarbeit</t>
  </si>
  <si>
    <t>Datenbanksysteme</t>
  </si>
  <si>
    <t>Programmierparadigmen</t>
  </si>
  <si>
    <t xml:space="preserve">Orientierungsprüfung &amp; Pflichtmodule </t>
  </si>
  <si>
    <t>Überfachliche Qualifikationen</t>
  </si>
  <si>
    <t>Leistungen</t>
  </si>
  <si>
    <t xml:space="preserve">Bestanden </t>
  </si>
  <si>
    <t>Bestanden ?</t>
  </si>
  <si>
    <t>Prüfung-anmeldung</t>
  </si>
  <si>
    <t>1. Semester</t>
  </si>
  <si>
    <t>2. Semester</t>
  </si>
  <si>
    <t>3. Semester</t>
  </si>
  <si>
    <t>4. Semester</t>
  </si>
  <si>
    <t>5. Semester</t>
  </si>
  <si>
    <t>6. Semester</t>
  </si>
  <si>
    <t>7. Semester</t>
  </si>
  <si>
    <t>8. Semester</t>
  </si>
  <si>
    <t>LP / ECTS SUMME</t>
  </si>
  <si>
    <t>LP/ ECTS</t>
  </si>
  <si>
    <t>Prüfung Datum</t>
  </si>
  <si>
    <t>Informatik Studienplanung</t>
  </si>
  <si>
    <t>Lehrveranstaltungen</t>
  </si>
  <si>
    <t>Modul</t>
  </si>
  <si>
    <t>bestanden</t>
  </si>
  <si>
    <r>
      <t xml:space="preserve">Programmieren 
</t>
    </r>
    <r>
      <rPr>
        <sz val="11"/>
        <color theme="1"/>
        <rFont val="Arial"/>
        <family val="2"/>
      </rPr>
      <t>(inkl. Übungsschein)</t>
    </r>
  </si>
  <si>
    <r>
      <t xml:space="preserve">Numerik </t>
    </r>
    <r>
      <rPr>
        <sz val="10"/>
        <color theme="1"/>
        <rFont val="Arial"/>
        <family val="2"/>
      </rPr>
      <t>(inkl. Übungsschein)</t>
    </r>
  </si>
  <si>
    <r>
      <t>Betriebssysteme</t>
    </r>
    <r>
      <rPr>
        <sz val="11"/>
        <color theme="1"/>
        <rFont val="Arial"/>
        <family val="2"/>
      </rPr>
      <t xml:space="preserve"> (inkl. Scheinklausur)</t>
    </r>
  </si>
  <si>
    <r>
      <rPr>
        <sz val="3"/>
        <color theme="1"/>
        <rFont val="Arial"/>
        <family val="2"/>
      </rPr>
      <t xml:space="preserve">
</t>
    </r>
    <r>
      <rPr>
        <sz val="12"/>
        <color theme="1"/>
        <rFont val="Arial"/>
        <family val="2"/>
      </rPr>
      <t xml:space="preserve">Es ist für Sie hilfreich, wenn Sie Ihr Bachelor-Studium planen und diese Planung regelmäßig aktualisieren und anpassen. Die Tabellen unten sind ein Angebot, um Ihre Planungen zu strukturieren.
</t>
    </r>
    <r>
      <rPr>
        <sz val="3"/>
        <color theme="1"/>
        <rFont val="Arial"/>
        <family val="2"/>
      </rPr>
      <t xml:space="preserve">
</t>
    </r>
    <r>
      <rPr>
        <sz val="12"/>
        <color theme="1"/>
        <rFont val="Arial"/>
        <family val="2"/>
      </rPr>
      <t>Überlegen Sie sich regelmäßig: 
Was muss ich tun?   (</t>
    </r>
    <r>
      <rPr>
        <i/>
        <sz val="12"/>
        <color theme="1"/>
        <rFont val="Arial"/>
        <family val="2"/>
      </rPr>
      <t>Was ist Pflicht und bis wann muss das getan werden</t>
    </r>
    <r>
      <rPr>
        <sz val="12"/>
        <color theme="1"/>
        <rFont val="Arial"/>
        <family val="2"/>
      </rPr>
      <t xml:space="preserve">? </t>
    </r>
    <r>
      <rPr>
        <i/>
        <sz val="12"/>
        <color theme="1"/>
        <rFont val="Arial"/>
        <family val="2"/>
      </rPr>
      <t>Wann werden die Veranstaltungen angeboten</t>
    </r>
    <r>
      <rPr>
        <sz val="12"/>
        <color theme="1"/>
        <rFont val="Arial"/>
        <family val="2"/>
      </rPr>
      <t xml:space="preserve">? </t>
    </r>
    <r>
      <rPr>
        <i/>
        <sz val="12"/>
        <color theme="1"/>
        <rFont val="Arial"/>
        <family val="2"/>
      </rPr>
      <t>Wann kann ich was prüfen</t>
    </r>
    <r>
      <rPr>
        <sz val="12"/>
        <color theme="1"/>
        <rFont val="Arial"/>
        <family val="2"/>
      </rPr>
      <t xml:space="preserve">? </t>
    </r>
    <r>
      <rPr>
        <i/>
        <sz val="12"/>
        <color theme="1"/>
        <rFont val="Arial"/>
        <family val="2"/>
      </rPr>
      <t>Welches Prüfungsprogramm kann ich</t>
    </r>
    <r>
      <rPr>
        <sz val="12"/>
        <color theme="1"/>
        <rFont val="Arial"/>
        <family val="2"/>
      </rPr>
      <t xml:space="preserve"> </t>
    </r>
    <r>
      <rPr>
        <i/>
        <sz val="12"/>
        <color theme="1"/>
        <rFont val="Arial"/>
        <family val="2"/>
      </rPr>
      <t>realistisch schaffen</t>
    </r>
    <r>
      <rPr>
        <sz val="12"/>
        <color theme="1"/>
        <rFont val="Arial"/>
        <family val="2"/>
      </rPr>
      <t>?)
Was will ich tun?   (</t>
    </r>
    <r>
      <rPr>
        <i/>
        <sz val="12"/>
        <color theme="1"/>
        <rFont val="Arial"/>
        <family val="2"/>
      </rPr>
      <t>Was interessiert mich inhaltlich am meisten</t>
    </r>
    <r>
      <rPr>
        <sz val="12"/>
        <color theme="1"/>
        <rFont val="Arial"/>
        <family val="2"/>
      </rPr>
      <t xml:space="preserve">? </t>
    </r>
    <r>
      <rPr>
        <i/>
        <sz val="12"/>
        <color theme="1"/>
        <rFont val="Arial"/>
        <family val="2"/>
      </rPr>
      <t>Welche Veranstaltungen möchte ich besuchen</t>
    </r>
    <r>
      <rPr>
        <sz val="12"/>
        <color theme="1"/>
        <rFont val="Arial"/>
        <family val="2"/>
      </rPr>
      <t xml:space="preserve">? </t>
    </r>
    <r>
      <rPr>
        <i/>
        <sz val="12"/>
        <color theme="1"/>
        <rFont val="Arial"/>
        <family val="2"/>
      </rPr>
      <t>Möchte ich einen Auslandsaufenthalt durchführen</t>
    </r>
    <r>
      <rPr>
        <sz val="12"/>
        <color theme="1"/>
        <rFont val="Arial"/>
        <family val="2"/>
      </rPr>
      <t xml:space="preserve">? </t>
    </r>
    <r>
      <rPr>
        <i/>
        <sz val="12"/>
        <color theme="1"/>
        <rFont val="Arial"/>
        <family val="2"/>
      </rPr>
      <t>Ein Praktikum in der</t>
    </r>
    <r>
      <rPr>
        <sz val="12"/>
        <color theme="1"/>
        <rFont val="Arial"/>
        <family val="2"/>
      </rPr>
      <t xml:space="preserve"> Industrie?)
</t>
    </r>
    <r>
      <rPr>
        <sz val="3"/>
        <color theme="1"/>
        <rFont val="Arial"/>
        <family val="2"/>
      </rPr>
      <t xml:space="preserve">
</t>
    </r>
    <r>
      <rPr>
        <sz val="12"/>
        <color theme="1"/>
        <rFont val="Arial"/>
        <family val="2"/>
      </rPr>
      <t xml:space="preserve">Priorisieren Sie. Pflicht geht fast immer vor.
</t>
    </r>
    <r>
      <rPr>
        <sz val="3"/>
        <color theme="1"/>
        <rFont val="Arial"/>
        <family val="2"/>
      </rPr>
      <t xml:space="preserve">
</t>
    </r>
    <r>
      <rPr>
        <sz val="12"/>
        <color theme="1"/>
        <rFont val="Arial"/>
        <family val="2"/>
      </rPr>
      <t xml:space="preserve">Beobachten Sie sich und Ihr Verhalten regelmäßig. Neigen Sie dazu, unangenehme, aber wichtige Dinge aufzuschieben? Holen Sie sich Hilfe, bevor es kritisch wird. Sie sind nicht alleine mit diesem Problem!
</t>
    </r>
    <r>
      <rPr>
        <sz val="3"/>
        <color theme="1"/>
        <rFont val="Arial"/>
        <family val="2"/>
      </rPr>
      <t xml:space="preserve">
</t>
    </r>
    <r>
      <rPr>
        <sz val="12"/>
        <color theme="1"/>
        <rFont val="Arial"/>
        <family val="2"/>
      </rPr>
      <t>Suchen Sie Lernpartnerschaften! In der Gemeinschaft geht Vieles besser!</t>
    </r>
  </si>
  <si>
    <t>Theoretische Grundlagen der Informatik</t>
  </si>
  <si>
    <t>Praxis der Softwareentwicklung</t>
  </si>
  <si>
    <r>
      <t xml:space="preserve">Grundbegriffe der Informatik
</t>
    </r>
    <r>
      <rPr>
        <sz val="11"/>
        <color theme="1"/>
        <rFont val="Arial"/>
        <family val="2"/>
      </rPr>
      <t>(inkl. Übungsschein)</t>
    </r>
  </si>
  <si>
    <t>Prüfung</t>
  </si>
  <si>
    <t xml:space="preserve"> </t>
  </si>
  <si>
    <r>
      <t>Bitte vergleichen Sie dieses Dokument immer mit dem neuesten Stand des Modulhandbuchs und C</t>
    </r>
    <r>
      <rPr>
        <sz val="12"/>
        <color theme="5"/>
        <rFont val="Arial"/>
        <family val="2"/>
      </rPr>
      <t>ampus</t>
    </r>
    <r>
      <rPr>
        <b/>
        <sz val="12"/>
        <color theme="5"/>
        <rFont val="Arial"/>
        <family val="2"/>
      </rPr>
      <t xml:space="preserve"> M</t>
    </r>
    <r>
      <rPr>
        <sz val="12"/>
        <color theme="5"/>
        <rFont val="Arial"/>
        <family val="2"/>
      </rPr>
      <t xml:space="preserve">anagement für </t>
    </r>
    <r>
      <rPr>
        <b/>
        <sz val="12"/>
        <color theme="5"/>
        <rFont val="Arial"/>
        <family val="2"/>
      </rPr>
      <t>S</t>
    </r>
    <r>
      <rPr>
        <sz val="12"/>
        <color theme="5"/>
        <rFont val="Arial"/>
        <family val="2"/>
      </rPr>
      <t>tudierende</t>
    </r>
    <r>
      <rPr>
        <b/>
        <sz val="12"/>
        <color theme="5"/>
        <rFont val="Arial"/>
        <family val="2"/>
      </rPr>
      <t xml:space="preserve"> (CAS). Im Falle einer Ungleichheit gelten immer die Informationen im Modulhandbuch und CAS.  Stellen Sie sicher, dass dieses Dokument vier Seiten hat.</t>
    </r>
  </si>
  <si>
    <t xml:space="preserve">WS
</t>
  </si>
  <si>
    <t>INFORMATIK (SPO 2022)</t>
  </si>
  <si>
    <r>
      <t xml:space="preserve">Überfachliche Qualifikationen </t>
    </r>
    <r>
      <rPr>
        <sz val="12"/>
        <color theme="1"/>
        <rFont val="Arial"/>
        <family val="2"/>
      </rPr>
      <t>(Schlüsselqualifikationen)</t>
    </r>
    <r>
      <rPr>
        <b/>
        <sz val="12"/>
        <color theme="1"/>
        <rFont val="Arial"/>
        <family val="2"/>
      </rPr>
      <t xml:space="preserve"> - 6 LP</t>
    </r>
  </si>
  <si>
    <t>Informationssicherheit</t>
  </si>
  <si>
    <t>Wahlbereich  Informatik - (15-31 LP)</t>
  </si>
  <si>
    <t>Ergänzungsfächer - (12-21 LP)</t>
  </si>
  <si>
    <t>Grundlagen der künstlichen Intelligenz</t>
  </si>
  <si>
    <t>Proseminar</t>
  </si>
  <si>
    <t>Formale Systeme</t>
  </si>
  <si>
    <t>Telematik</t>
  </si>
  <si>
    <t>Echtzeitsysteme</t>
  </si>
  <si>
    <t xml:space="preserve">Rechnerstrukturen </t>
  </si>
  <si>
    <t>Softwaretechnik 2</t>
  </si>
  <si>
    <t>Computergrafik</t>
  </si>
  <si>
    <t>Robotik 1</t>
  </si>
  <si>
    <t>Algorithmen 2</t>
  </si>
  <si>
    <t>Geometrische Grundlagen der Geometrieverarbeitung</t>
  </si>
  <si>
    <t>Mechano-Informatik in der Robotik</t>
  </si>
  <si>
    <t>Mikroprozessoren 1</t>
  </si>
  <si>
    <t>Basispraktikum Mobile Roboter</t>
  </si>
  <si>
    <t>Basispraktikum TI: Hardwarenaher Systementwurf</t>
  </si>
  <si>
    <t>Algorithmen für planare Graphen</t>
  </si>
  <si>
    <t>Basispraktikum zum ICPC-Programmierwettbewerb</t>
  </si>
  <si>
    <t>Algorithmische Methoden für schwere Optimierungsprobleme</t>
  </si>
  <si>
    <t>Basispraktikum Protocol Engineering</t>
  </si>
  <si>
    <t>Kurven im CAD</t>
  </si>
  <si>
    <t>Mobile Computing und Internet der Dinge</t>
  </si>
  <si>
    <t>Flächen im CAD</t>
  </si>
  <si>
    <t>Basispraktikum Web-Anwendungen und Serviceorientierte Architekturen (1)</t>
  </si>
  <si>
    <t>Web-Anweisungen und Serviceorientierte Architekturen (1)</t>
  </si>
  <si>
    <t>Lego Mindstorm - Basispraktikum</t>
  </si>
  <si>
    <t>Basispraktikum Arbeiten mit Datenbanksystemen</t>
  </si>
  <si>
    <t>MARS-Basispraktikum</t>
  </si>
  <si>
    <t>Fortgeschrittenes Algorithmisches Programmieren</t>
  </si>
  <si>
    <t>Seminar: Advanced Topics in High Performance Computing, Data Management and Analytics</t>
  </si>
  <si>
    <t>Mensch-Maschinen Interaktion</t>
  </si>
  <si>
    <t>Geistiges Eigentum und Datenschutz</t>
  </si>
  <si>
    <t>Proseminar Mathematik</t>
  </si>
  <si>
    <t>Einführung in die Algebra und Zahlentheorie</t>
  </si>
  <si>
    <t>Algebra</t>
  </si>
  <si>
    <t>Analysis 3</t>
  </si>
  <si>
    <t>Funktionalanalysis</t>
  </si>
  <si>
    <t>Einführung in die Stochastik</t>
  </si>
  <si>
    <t>Wahrscheinlichkeitstheorie</t>
  </si>
  <si>
    <t>Markovsche Ketten</t>
  </si>
  <si>
    <t>Graphentheorie</t>
  </si>
  <si>
    <t>Elementare Geometrie</t>
  </si>
  <si>
    <t>Analysis 4</t>
  </si>
  <si>
    <t>Kombinatorik</t>
  </si>
  <si>
    <t>Seminar aus Rechtswissenschaften 1</t>
  </si>
  <si>
    <t>Öffentliches Recht 1 &amp; 2</t>
  </si>
  <si>
    <t>Privatrechtliche Übung</t>
  </si>
  <si>
    <t>BGB für Anfänger</t>
  </si>
  <si>
    <t>Lineare Elektrische Netze</t>
  </si>
  <si>
    <t>Elektromagnetische Felder</t>
  </si>
  <si>
    <t>Elektromagnetische Wellen</t>
  </si>
  <si>
    <t>Optik und Festkörperelektronik</t>
  </si>
  <si>
    <t>Elektronische Schaltungen</t>
  </si>
  <si>
    <t>Nachrichtentechnik 1</t>
  </si>
  <si>
    <t>Signale und Systeme</t>
  </si>
  <si>
    <t>Informationstechnik 1</t>
  </si>
  <si>
    <t>Elektrische Maschinen und Stromrichter</t>
  </si>
  <si>
    <t>Grundlagen der Hochfrequenztechnik</t>
  </si>
  <si>
    <t>Elektroenergiesysteme</t>
  </si>
  <si>
    <t>Systemdynamik und Regelungstechnik</t>
  </si>
  <si>
    <t>Seminar über ausgewählte Kapitel der Biomedizinischen Technik</t>
  </si>
  <si>
    <t>Bildgebende Verfahren in der Medizin 1</t>
  </si>
  <si>
    <t>Physiologie und Anatomie 1</t>
  </si>
  <si>
    <t>Seminar Leistungselektronik in Systemen der regenerativen Energieerzeugung</t>
  </si>
  <si>
    <t>Erzeugung elektrischer Energie</t>
  </si>
  <si>
    <t>Photovoltaische Systemtechnik</t>
  </si>
  <si>
    <t>Nachrichtentechnik 2</t>
  </si>
  <si>
    <t>Optoelectronic Components</t>
  </si>
  <si>
    <t>Hybride und elektrische Fahrzeuge</t>
  </si>
  <si>
    <t>Labor Schaltungsdesign</t>
  </si>
  <si>
    <t>Radiation Protection</t>
  </si>
  <si>
    <t>Antennen und Mehrantennensysteme</t>
  </si>
  <si>
    <t>Dosimetrie ionisierender Strahlung</t>
  </si>
  <si>
    <t>Elektronisches Grundlagenpraktikum</t>
  </si>
  <si>
    <t>Bildverarbeitung</t>
  </si>
  <si>
    <t>Seminar Batterien 1</t>
  </si>
  <si>
    <t>Fertigungsmesstechnik</t>
  </si>
  <si>
    <t>Praktikum Hard- und Software in leistungselektronischen Systemen</t>
  </si>
  <si>
    <t>Batteriemodellierung mit MATLAB</t>
  </si>
  <si>
    <t>Informationstechnik 2 und Automatisierungstechnik</t>
  </si>
  <si>
    <t>Labor für angewandte Machine Learning Algorithmen</t>
  </si>
  <si>
    <t>Nachrichtentechnik 2 / Communications Engineering 2</t>
  </si>
  <si>
    <t>Management und Marketing</t>
  </si>
  <si>
    <t>Finanzierung und Rechnungswesen</t>
  </si>
  <si>
    <t>Produktion, Logistik und Wirtschaftsinformatik</t>
  </si>
  <si>
    <t>eFinance</t>
  </si>
  <si>
    <t>Supply Chain Management</t>
  </si>
  <si>
    <t>Grundlagen des Marketing</t>
  </si>
  <si>
    <t>Strategie und Organisation</t>
  </si>
  <si>
    <t>eBusiness und Service Management</t>
  </si>
  <si>
    <t>Essentials of Finance</t>
  </si>
  <si>
    <t>Risk and Insurance Management</t>
  </si>
  <si>
    <t>Industrielle Produktion 1</t>
  </si>
  <si>
    <t>CRM und Servicemanagement</t>
  </si>
  <si>
    <t>Energiewirtschaft</t>
  </si>
  <si>
    <t>Topics in Finance 1</t>
  </si>
  <si>
    <t>Real Estate Management</t>
  </si>
  <si>
    <t>Bauökologie</t>
  </si>
  <si>
    <t>Financial Data Science</t>
  </si>
  <si>
    <t>Volkswirtschaftslehre 1: Mikroökonomie</t>
  </si>
  <si>
    <t>Volkswirtschaftslehre w: Makroökonomie</t>
  </si>
  <si>
    <t>Einführung in die Finanzwissenschaft</t>
  </si>
  <si>
    <t>Grundlagen der Unternehmensbesteuerung</t>
  </si>
  <si>
    <t>Öffentliche Einnahmen</t>
  </si>
  <si>
    <t>Öffentliches Finanzwesen</t>
  </si>
  <si>
    <t>Advanced Topics in Economic Theory</t>
  </si>
  <si>
    <t>Auction &amp; Mechanism Design</t>
  </si>
  <si>
    <t>Economics and Behavior</t>
  </si>
  <si>
    <t>Einführung in die Spieltheorie</t>
  </si>
  <si>
    <t>Industrieökonomie</t>
  </si>
  <si>
    <t>Macroeconomic Theory</t>
  </si>
  <si>
    <t>Wolfahrtstheorie</t>
  </si>
  <si>
    <t>Wirtschaftsinformatik 1</t>
  </si>
  <si>
    <t>Wirtschaftsinformatik 2</t>
  </si>
  <si>
    <t>Foundations of Interactive Systems</t>
  </si>
  <si>
    <t>Platform Economy</t>
  </si>
  <si>
    <t>Consumer Behavior</t>
  </si>
  <si>
    <t>Teamarbeit im Bereich Web-Anwendung</t>
  </si>
  <si>
    <t>Teamarbeit im Bereich Serviceorientierte Architekturen</t>
  </si>
  <si>
    <t>Projektmanagement aus der Praxis</t>
  </si>
  <si>
    <t>Praxis der Unternehmensberatung</t>
  </si>
  <si>
    <t>Praxis des Lösungsvertriebs</t>
  </si>
  <si>
    <t>Eine Einführung zum Informatikstudium am KIT (eezi)</t>
  </si>
  <si>
    <t>Projektmanagement im Zeitalter der Digitalisierung</t>
  </si>
  <si>
    <t>Information,Wissenschat und Verantwortung - aktuelle ethische Herausforderungen der IT</t>
  </si>
  <si>
    <t>LaTeX,beamer,tikz und Co</t>
  </si>
  <si>
    <t>VWL</t>
  </si>
  <si>
    <t>Winfo</t>
  </si>
  <si>
    <t>*Unr = Unregelmäßig</t>
  </si>
  <si>
    <t>SS (j 2. Jahr)</t>
  </si>
  <si>
    <t>*Unr=Unregelmäßig</t>
  </si>
  <si>
    <t>Teamarbeit in der Softwareentwicklung</t>
  </si>
  <si>
    <t>Einmalig</t>
  </si>
  <si>
    <t>1 oder 2</t>
  </si>
  <si>
    <t>5 oder 3</t>
  </si>
  <si>
    <t>Pflichtmodule - Orientierungsprüfung - (20 LP)</t>
  </si>
  <si>
    <t>Abkürzung</t>
  </si>
  <si>
    <t xml:space="preserve"> Bachelorarbeit - 15 LP</t>
  </si>
  <si>
    <t>Wirtschaftsinformatik</t>
  </si>
  <si>
    <t>Philosophie</t>
  </si>
  <si>
    <t>Operations Research</t>
  </si>
  <si>
    <t>Volkswirtschaftslehre</t>
  </si>
  <si>
    <t>Betriebswirtschaftslehre</t>
  </si>
  <si>
    <t>Elektro- und Informationstechnik</t>
  </si>
  <si>
    <t>Informationsmanagement im Ingenieurwesen</t>
  </si>
  <si>
    <t>Mathematik</t>
  </si>
  <si>
    <t>Name der Fachrichtung/ des Begriffs</t>
  </si>
  <si>
    <t>Unregelmäßig</t>
  </si>
  <si>
    <t>Hier auswählen</t>
  </si>
  <si>
    <r>
      <rPr>
        <sz val="12"/>
        <color theme="5"/>
        <rFont val="Calibri (Textkörper)_x0000_"/>
      </rPr>
      <t>*</t>
    </r>
    <r>
      <rPr>
        <sz val="12"/>
        <color theme="1"/>
        <rFont val="Calibri"/>
        <family val="2"/>
        <scheme val="minor"/>
      </rPr>
      <t>Unr</t>
    </r>
  </si>
  <si>
    <r>
      <rPr>
        <sz val="12"/>
        <color theme="5"/>
        <rFont val="Arial"/>
        <family val="2"/>
      </rPr>
      <t>*</t>
    </r>
    <r>
      <rPr>
        <sz val="12"/>
        <color theme="1"/>
        <rFont val="Arial"/>
        <family val="2"/>
      </rPr>
      <t>Unr</t>
    </r>
  </si>
  <si>
    <r>
      <rPr>
        <sz val="12"/>
        <color theme="5"/>
        <rFont val="Arial"/>
        <family val="2"/>
      </rPr>
      <t>*</t>
    </r>
    <r>
      <rPr>
        <sz val="12"/>
        <color theme="1"/>
        <rFont val="Arial"/>
        <family val="2"/>
      </rPr>
      <t>Unr/WS</t>
    </r>
  </si>
  <si>
    <r>
      <t xml:space="preserve">Lineare Algebra 1 für die Fachrichtung Informatik </t>
    </r>
    <r>
      <rPr>
        <sz val="11"/>
        <color theme="1"/>
        <rFont val="Arial"/>
        <family val="2"/>
      </rPr>
      <t>(inkl. Übungsschein)</t>
    </r>
  </si>
  <si>
    <r>
      <t xml:space="preserve">Softwaretechnik I </t>
    </r>
    <r>
      <rPr>
        <sz val="11"/>
        <color theme="1"/>
        <rFont val="Arial"/>
        <family val="2"/>
      </rPr>
      <t>(inkl. Übungsschein)</t>
    </r>
  </si>
  <si>
    <t>Lehr-veranstaltungen</t>
  </si>
  <si>
    <t>Bestanden</t>
  </si>
  <si>
    <t xml:space="preserve">Unr </t>
  </si>
  <si>
    <t xml:space="preserve">Recht </t>
  </si>
  <si>
    <t xml:space="preserve">Mathe </t>
  </si>
  <si>
    <t xml:space="preserve">Physik </t>
  </si>
  <si>
    <t xml:space="preserve">InfoMa </t>
  </si>
  <si>
    <t xml:space="preserve">Elektro </t>
  </si>
  <si>
    <t xml:space="preserve">BWL </t>
  </si>
  <si>
    <t xml:space="preserve">VWL </t>
  </si>
  <si>
    <t xml:space="preserve">OR </t>
  </si>
  <si>
    <t xml:space="preserve">Philo </t>
  </si>
  <si>
    <t xml:space="preserve">Winfo </t>
  </si>
  <si>
    <r>
      <rPr>
        <b/>
        <sz val="15"/>
        <color theme="1"/>
        <rFont val="Arial"/>
        <family val="2"/>
      </rPr>
      <t xml:space="preserve">INFORMATIK </t>
    </r>
    <r>
      <rPr>
        <sz val="15"/>
        <color theme="1"/>
        <rFont val="Arial"/>
        <family val="2"/>
      </rPr>
      <t>(</t>
    </r>
    <r>
      <rPr>
        <b/>
        <sz val="15"/>
        <color theme="1"/>
        <rFont val="Arial"/>
        <family val="2"/>
      </rPr>
      <t>SPO 2022</t>
    </r>
    <r>
      <rPr>
        <sz val="15"/>
        <color theme="1"/>
        <rFont val="Arial"/>
        <family val="2"/>
      </rPr>
      <t>)</t>
    </r>
  </si>
  <si>
    <t>Stand November 2022</t>
  </si>
  <si>
    <t>Höhere Mathematik 1&amp;2</t>
  </si>
  <si>
    <t>Analysis 1&amp;2</t>
  </si>
  <si>
    <t>Lineare Algebra 2 (Informatik)</t>
  </si>
  <si>
    <t>Lineare Algebra 2 (Mathematik)</t>
  </si>
  <si>
    <t>Höhere Mathematik 1 und 2  (inkl. Übungsschein für HM 1 oder 2) oder  Analysis 1 &amp; 2 (inkl. Übungsscheie)</t>
  </si>
  <si>
    <r>
      <t xml:space="preserve">Wintersemester </t>
    </r>
    <r>
      <rPr>
        <sz val="12"/>
        <color theme="1"/>
        <rFont val="Arial"/>
        <family val="2"/>
      </rPr>
      <t>(Turnus)</t>
    </r>
  </si>
  <si>
    <r>
      <t xml:space="preserve">Sommersemester </t>
    </r>
    <r>
      <rPr>
        <sz val="12"/>
        <color theme="1"/>
        <rFont val="Arial"/>
        <family val="2"/>
      </rPr>
      <t>(Turnus)</t>
    </r>
  </si>
  <si>
    <t>Studierende müssen das aktuelle Modulhandbuch von der Fakultät  berücksichtigen.
Bitte vergleichen Sie dieses Dokument immer mit dem neuesten Stand des Modulhandbuchs und Campus Management für Studierende (CAS). Im Falle einer Ungleichheit gelten immer die Informationen im Modulhandbuch und CAS.  Stellen Sie sicher, dass dieses Dokument vier Seiten hat.
Disclaimer: Die Tabelle ist eine beispielhafte Darstellung eines Studienplans. Der Ergänzungsbereich ist bearbeitbar und kann somit personalisiert werden. Hierzu müssen die entsprechenden Tabellen und die Formel der DropDown-Menüs angepasst werden. Alle restlichen Einträge sind manuell oder mit einem selbst entwickelten Skript zu gestalten.</t>
  </si>
  <si>
    <t>Rech</t>
  </si>
  <si>
    <t>Lineare Algebra 2 für Informatik oder Mathematik</t>
  </si>
  <si>
    <t>Weitere Pflichtmodule - (96-103 LP)</t>
  </si>
  <si>
    <t>Lineare Algebra 1 für Informatik (inkl. Übungsschein)</t>
  </si>
  <si>
    <t>Lineare Algebra 1 für Mathematik (inkl. Übungsschein)</t>
  </si>
  <si>
    <r>
      <rPr>
        <sz val="12"/>
        <color rgb="FFEE7D2F"/>
        <rFont val="Arial"/>
        <family val="2"/>
      </rPr>
      <t xml:space="preserve">* Stammmodul - eine Liste finden Sie im </t>
    </r>
    <r>
      <rPr>
        <u/>
        <sz val="12"/>
        <color rgb="FF026FC0"/>
        <rFont val="Arial"/>
        <family val="2"/>
      </rPr>
      <t xml:space="preserve">Modulhandbuch </t>
    </r>
  </si>
  <si>
    <t>Diese Liste der Ergänzungsfächer                                stellt nur eine Auswahl dar!</t>
  </si>
  <si>
    <r>
      <t xml:space="preserve">Diese Liste der Ergänzungsfächer stellt nur eine Auswahl dar!                                                      </t>
    </r>
    <r>
      <rPr>
        <sz val="11"/>
        <color theme="5"/>
        <rFont val="Arial"/>
        <family val="2"/>
      </rPr>
      <t xml:space="preserve">Bitte vergleichen Sie dieses Dokument immer mit dem neuesten Stand des Modulhandbuchs             und Campus Management für Studierende (CAS). Im Falle einer Ungleichheit gelten immer                      die Informationen im Modulhandbuch für die entsprechende Fakultät und CAS.  </t>
    </r>
  </si>
  <si>
    <r>
      <t xml:space="preserve">Studierende müssen das aktuelle Modulhandbuch von der Fakultät  berücksichtigen.
Bitte vergleichen Sie dieses Dokument immer mit dem neuesten Stand des Modulhandbuchs und Campus Management für Studierende (CAS). Im Falle einer Ungleichheit gelten immer die Informationen im Modulhandbuch und CAS.  Stellen Sie sicher, dass dieses Dokument vier Seiten hat.
</t>
    </r>
    <r>
      <rPr>
        <sz val="12"/>
        <color theme="5"/>
        <rFont val="Arial"/>
        <family val="2"/>
      </rPr>
      <t>Die Tabelle ist eine beispielhafte Darstellung eines Studienplans. Der Ergänzungsbereich ist bearbeitbar und kann somit personalisiert werden. Hierzu müssen die entsprechenden Tabellen und die Formel der DropDown-Menüs angepasst werden. Alle restlichen Einträge sind manuell oder mit einem selbst entwickelten Skript zu gestalten.
Die unten stehenden Module sind vom Stand des 1 Dezember 2022</t>
    </r>
  </si>
  <si>
    <t>Stand Januar 2023</t>
  </si>
  <si>
    <r>
      <rPr>
        <b/>
        <sz val="14"/>
        <color theme="1"/>
        <rFont val="Arial"/>
        <family val="2"/>
      </rPr>
      <t>Überblickplan zum Studium</t>
    </r>
    <r>
      <rPr>
        <b/>
        <sz val="12"/>
        <color theme="1"/>
        <rFont val="Arial"/>
        <family val="2"/>
      </rPr>
      <t xml:space="preserve">
</t>
    </r>
    <r>
      <rPr>
        <sz val="11"/>
        <color theme="1"/>
        <rFont val="Arial"/>
        <family val="2"/>
      </rPr>
      <t>Lehrveranstaltungen = die Module, die ich hören möchte             Prüfung = die Prüfung, die ich abzulegen plane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</si>
</sst>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31">
    <font>
      <sz val="12"/>
      <color theme="1"/>
      <name val="Calibri"/>
      <family val="2"/>
      <scheme val="minor"/>
    </font>
    <font>
      <sz val="12"/>
      <color theme="1"/>
      <name val="Calibri"/>
      <family val="2"/>
      <scheme val="minor"/>
    </font>
    <font>
      <u/>
      <sz val="12"/>
      <color theme="10"/>
      <name val="Calibri"/>
      <family val="2"/>
      <scheme val="minor"/>
    </font>
    <font>
      <sz val="12"/>
      <color theme="1"/>
      <name val="Arial"/>
      <family val="2"/>
    </font>
    <font>
      <b/>
      <sz val="12"/>
      <color theme="1"/>
      <name val="Arial"/>
      <family val="2"/>
    </font>
    <font>
      <sz val="12"/>
      <color theme="0"/>
      <name val="Arial"/>
      <family val="2"/>
    </font>
    <font>
      <sz val="12"/>
      <color theme="5"/>
      <name val="Arial"/>
      <family val="2"/>
    </font>
    <font>
      <b/>
      <u/>
      <sz val="12"/>
      <color theme="0"/>
      <name val="Arial"/>
      <family val="2"/>
    </font>
    <font>
      <b/>
      <sz val="12"/>
      <color theme="5"/>
      <name val="Arial"/>
      <family val="2"/>
    </font>
    <font>
      <sz val="12"/>
      <color theme="0" tint="-4.9989318521683403E-2"/>
      <name val="Arial"/>
      <family val="2"/>
    </font>
    <font>
      <sz val="10"/>
      <color theme="1"/>
      <name val="Arial"/>
      <family val="2"/>
    </font>
    <font>
      <i/>
      <sz val="12"/>
      <color theme="1"/>
      <name val="Arial"/>
      <family val="2"/>
    </font>
    <font>
      <sz val="11"/>
      <color theme="1"/>
      <name val="Arial"/>
      <family val="2"/>
    </font>
    <font>
      <b/>
      <sz val="12.5"/>
      <color theme="1"/>
      <name val="Arial"/>
      <family val="2"/>
    </font>
    <font>
      <i/>
      <sz val="11"/>
      <color theme="1"/>
      <name val="Arial"/>
      <family val="2"/>
    </font>
    <font>
      <b/>
      <sz val="11"/>
      <color theme="1"/>
      <name val="Arial"/>
      <family val="2"/>
    </font>
    <font>
      <sz val="3"/>
      <color theme="1"/>
      <name val="Arial"/>
      <family val="2"/>
    </font>
    <font>
      <b/>
      <sz val="14"/>
      <color theme="1"/>
      <name val="Arial"/>
      <family val="2"/>
    </font>
    <font>
      <b/>
      <u/>
      <sz val="12"/>
      <color theme="1"/>
      <name val="Arial"/>
      <family val="2"/>
    </font>
    <font>
      <sz val="12"/>
      <color theme="5"/>
      <name val="Calibri"/>
      <family val="2"/>
      <scheme val="minor"/>
    </font>
    <font>
      <sz val="12"/>
      <color theme="5"/>
      <name val="Calibri (Textkörper)_x0000_"/>
    </font>
    <font>
      <b/>
      <sz val="15"/>
      <color theme="1"/>
      <name val="Arial"/>
      <family val="2"/>
    </font>
    <font>
      <sz val="15"/>
      <color theme="1"/>
      <name val="Arial"/>
      <family val="2"/>
    </font>
    <font>
      <b/>
      <sz val="11.5"/>
      <color theme="5"/>
      <name val="Arial"/>
      <family val="2"/>
    </font>
    <font>
      <b/>
      <sz val="11"/>
      <color theme="5"/>
      <name val="Arial"/>
      <family val="2"/>
    </font>
    <font>
      <sz val="11"/>
      <color theme="5"/>
      <name val="Arial"/>
      <family val="2"/>
    </font>
    <font>
      <b/>
      <sz val="12"/>
      <color rgb="FFEE7D2F"/>
      <name val="Arial"/>
      <family val="2"/>
    </font>
    <font>
      <b/>
      <sz val="12"/>
      <color rgb="FFEE7D2F"/>
      <name val="Calibri"/>
      <family val="2"/>
      <scheme val="minor"/>
    </font>
    <font>
      <u/>
      <sz val="12"/>
      <color rgb="FFEE7D2F"/>
      <name val="Arial"/>
      <family val="2"/>
    </font>
    <font>
      <sz val="12"/>
      <color rgb="FFEE7D2F"/>
      <name val="Arial"/>
      <family val="2"/>
    </font>
    <font>
      <u/>
      <sz val="12"/>
      <color rgb="FF026FC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7FDFF"/>
        <bgColor indexed="64"/>
      </patternFill>
    </fill>
    <fill>
      <patternFill patternType="solid">
        <fgColor rgb="FFB4F6FF"/>
        <bgColor indexed="64"/>
      </patternFill>
    </fill>
    <fill>
      <patternFill patternType="solid">
        <fgColor rgb="FFB6F8FF"/>
        <bgColor indexed="64"/>
      </patternFill>
    </fill>
  </fills>
  <borders count="9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right style="thick">
        <color auto="1"/>
      </right>
      <top/>
      <bottom style="medium">
        <color auto="1"/>
      </bottom>
      <diagonal/>
    </border>
    <border>
      <left style="thin">
        <color auto="1"/>
      </left>
      <right/>
      <top/>
      <bottom style="thin">
        <color auto="1"/>
      </bottom>
      <diagonal/>
    </border>
    <border>
      <left/>
      <right/>
      <top style="thick">
        <color auto="1"/>
      </top>
      <bottom/>
      <diagonal/>
    </border>
    <border>
      <left/>
      <right style="thick">
        <color auto="1"/>
      </right>
      <top style="thick">
        <color auto="1"/>
      </top>
      <bottom/>
      <diagonal/>
    </border>
    <border>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bottom/>
      <diagonal/>
    </border>
    <border>
      <left/>
      <right style="thin">
        <color auto="1"/>
      </right>
      <top/>
      <bottom style="medium">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left/>
      <right style="thick">
        <color auto="1"/>
      </right>
      <top/>
      <bottom/>
      <diagonal/>
    </border>
    <border>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
      <left style="double">
        <color auto="1"/>
      </left>
      <right/>
      <top/>
      <bottom/>
      <diagonal/>
    </border>
    <border>
      <left style="double">
        <color auto="1"/>
      </left>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thick">
        <color auto="1"/>
      </top>
      <bottom/>
      <diagonal/>
    </border>
    <border>
      <left style="medium">
        <color auto="1"/>
      </left>
      <right/>
      <top/>
      <bottom style="thick">
        <color auto="1"/>
      </bottom>
      <diagonal/>
    </border>
    <border>
      <left/>
      <right style="medium">
        <color auto="1"/>
      </right>
      <top style="medium">
        <color auto="1"/>
      </top>
      <bottom style="thick">
        <color auto="1"/>
      </bottom>
      <diagonal/>
    </border>
    <border>
      <left/>
      <right style="thin">
        <color auto="1"/>
      </right>
      <top/>
      <bottom style="thin">
        <color auto="1"/>
      </bottom>
      <diagonal/>
    </border>
    <border>
      <left style="thick">
        <color auto="1"/>
      </left>
      <right/>
      <top style="thick">
        <color auto="1"/>
      </top>
      <bottom/>
      <diagonal/>
    </border>
    <border>
      <left style="thick">
        <color auto="1"/>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medium">
        <color auto="1"/>
      </left>
      <right/>
      <top style="thick">
        <color auto="1"/>
      </top>
      <bottom style="medium">
        <color auto="1"/>
      </bottom>
      <diagonal/>
    </border>
    <border>
      <left/>
      <right style="medium">
        <color auto="1"/>
      </right>
      <top style="medium">
        <color auto="1"/>
      </top>
      <bottom style="medium">
        <color auto="1"/>
      </bottom>
      <diagonal/>
    </border>
    <border>
      <left/>
      <right style="double">
        <color auto="1"/>
      </right>
      <top style="thick">
        <color auto="1"/>
      </top>
      <bottom/>
      <diagonal/>
    </border>
    <border>
      <left/>
      <right style="double">
        <color auto="1"/>
      </right>
      <top/>
      <bottom style="medium">
        <color auto="1"/>
      </bottom>
      <diagonal/>
    </border>
    <border>
      <left style="double">
        <color auto="1"/>
      </left>
      <right/>
      <top style="thick">
        <color auto="1"/>
      </top>
      <bottom/>
      <diagonal/>
    </border>
    <border>
      <left style="thin">
        <color auto="1"/>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thick">
        <color auto="1"/>
      </right>
      <top style="thick">
        <color auto="1"/>
      </top>
      <bottom style="medium">
        <color auto="1"/>
      </bottom>
      <diagonal/>
    </border>
    <border>
      <left/>
      <right style="medium">
        <color auto="1"/>
      </right>
      <top style="thick">
        <color auto="1"/>
      </top>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348">
    <xf numFmtId="0" fontId="0" fillId="0" borderId="0" xfId="0"/>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horizontal="right" vertical="center" wrapText="1"/>
    </xf>
    <xf numFmtId="0" fontId="3" fillId="0" borderId="30" xfId="0" applyFont="1" applyBorder="1" applyAlignment="1">
      <alignment vertical="center" wrapText="1"/>
    </xf>
    <xf numFmtId="0" fontId="3" fillId="0" borderId="32" xfId="0" applyFont="1" applyBorder="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31"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165" fontId="3" fillId="0" borderId="41" xfId="0" applyNumberFormat="1" applyFont="1" applyBorder="1" applyAlignment="1">
      <alignment horizontal="left" vertical="center" wrapText="1"/>
    </xf>
    <xf numFmtId="165" fontId="3" fillId="0" borderId="27" xfId="0" applyNumberFormat="1" applyFont="1" applyBorder="1" applyAlignment="1">
      <alignment horizontal="left" vertical="center" wrapText="1"/>
    </xf>
    <xf numFmtId="165" fontId="3" fillId="0" borderId="38" xfId="0" applyNumberFormat="1" applyFont="1" applyBorder="1" applyAlignment="1">
      <alignment horizontal="left" vertical="center" wrapText="1"/>
    </xf>
    <xf numFmtId="0" fontId="3" fillId="0" borderId="35" xfId="0" applyFont="1" applyBorder="1" applyAlignment="1">
      <alignment horizontal="left" vertical="center" wrapText="1"/>
    </xf>
    <xf numFmtId="0" fontId="3" fillId="0" borderId="44" xfId="0" applyFont="1" applyBorder="1" applyAlignment="1">
      <alignment horizontal="left" vertical="center" wrapText="1"/>
    </xf>
    <xf numFmtId="0" fontId="3" fillId="0" borderId="15" xfId="0" applyFont="1" applyBorder="1" applyAlignment="1">
      <alignment vertical="center"/>
    </xf>
    <xf numFmtId="0" fontId="5" fillId="0" borderId="0" xfId="0" applyFont="1" applyAlignment="1">
      <alignment vertical="center"/>
    </xf>
    <xf numFmtId="0" fontId="5" fillId="3" borderId="0" xfId="0" applyFont="1" applyFill="1" applyAlignment="1">
      <alignment vertical="center"/>
    </xf>
    <xf numFmtId="0" fontId="5" fillId="3" borderId="0" xfId="0" applyFont="1" applyFill="1" applyAlignment="1">
      <alignment horizontal="center" vertical="center"/>
    </xf>
    <xf numFmtId="0" fontId="3" fillId="3" borderId="0" xfId="0" applyFont="1" applyFill="1" applyAlignment="1">
      <alignment vertical="center"/>
    </xf>
    <xf numFmtId="0" fontId="3" fillId="0" borderId="2" xfId="0" applyFont="1" applyBorder="1" applyAlignment="1">
      <alignment horizontal="center" vertical="center" wrapText="1"/>
    </xf>
    <xf numFmtId="0" fontId="3" fillId="0" borderId="8"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right" vertical="center" wrapText="1"/>
    </xf>
    <xf numFmtId="0" fontId="3" fillId="0" borderId="30" xfId="0" applyFont="1" applyBorder="1" applyAlignment="1">
      <alignment horizontal="right" vertical="center" wrapText="1"/>
    </xf>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right" vertical="center"/>
    </xf>
    <xf numFmtId="0" fontId="0" fillId="0" borderId="0" xfId="0"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4" xfId="0" applyFont="1" applyBorder="1" applyAlignment="1">
      <alignment horizontal="left" vertical="center" wrapText="1"/>
    </xf>
    <xf numFmtId="0" fontId="3" fillId="0" borderId="2" xfId="0" applyFont="1" applyBorder="1" applyAlignment="1">
      <alignment horizontal="right" vertical="center" wrapText="1"/>
    </xf>
    <xf numFmtId="14" fontId="3" fillId="0" borderId="2" xfId="0" applyNumberFormat="1" applyFont="1" applyBorder="1" applyAlignment="1">
      <alignment horizontal="left" vertical="center" wrapText="1"/>
    </xf>
    <xf numFmtId="2" fontId="3" fillId="0" borderId="2"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3" fillId="0" borderId="14" xfId="0" applyFont="1" applyBorder="1" applyAlignment="1">
      <alignment vertical="center" wrapText="1"/>
    </xf>
    <xf numFmtId="165" fontId="3" fillId="0" borderId="2" xfId="0" applyNumberFormat="1" applyFont="1" applyBorder="1" applyAlignment="1">
      <alignment horizontal="right" vertical="center" wrapText="1"/>
    </xf>
    <xf numFmtId="0" fontId="3" fillId="0" borderId="19" xfId="0" applyFont="1" applyBorder="1" applyAlignment="1">
      <alignment horizontal="left" vertical="center" wrapText="1"/>
    </xf>
    <xf numFmtId="0" fontId="3" fillId="0" borderId="50" xfId="0" applyFont="1" applyBorder="1" applyAlignment="1">
      <alignment horizontal="center" vertical="center" wrapText="1"/>
    </xf>
    <xf numFmtId="2" fontId="3" fillId="0" borderId="50"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2" fontId="3" fillId="0" borderId="8"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5" fillId="3" borderId="0" xfId="0" applyFont="1" applyFill="1" applyAlignment="1">
      <alignment horizontal="left" vertical="center"/>
    </xf>
    <xf numFmtId="0" fontId="3" fillId="3" borderId="0" xfId="0" applyFont="1" applyFill="1" applyAlignment="1">
      <alignment horizontal="left" vertical="center"/>
    </xf>
    <xf numFmtId="0" fontId="7" fillId="0" borderId="0" xfId="2" applyFont="1" applyFill="1" applyBorder="1" applyAlignment="1">
      <alignment horizontal="left" vertical="center" wrapText="1"/>
    </xf>
    <xf numFmtId="0" fontId="4" fillId="0" borderId="2" xfId="0" applyFont="1" applyBorder="1" applyAlignment="1">
      <alignment horizontal="left" vertical="center"/>
    </xf>
    <xf numFmtId="0" fontId="14" fillId="0" borderId="0" xfId="0" applyFont="1" applyAlignment="1">
      <alignment horizontal="right" vertical="center" wrapText="1"/>
    </xf>
    <xf numFmtId="0" fontId="3" fillId="0" borderId="64" xfId="0" applyFont="1" applyBorder="1" applyAlignment="1">
      <alignment vertical="center"/>
    </xf>
    <xf numFmtId="0" fontId="13" fillId="0" borderId="34" xfId="0" applyFont="1" applyBorder="1" applyAlignment="1">
      <alignment horizontal="right" vertical="center" wrapText="1"/>
    </xf>
    <xf numFmtId="0" fontId="3" fillId="0" borderId="2" xfId="0" applyFont="1" applyBorder="1" applyAlignment="1">
      <alignment horizontal="right" vertical="center"/>
    </xf>
    <xf numFmtId="0" fontId="4" fillId="4" borderId="13"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6" xfId="0" applyFont="1" applyFill="1" applyBorder="1" applyAlignment="1">
      <alignment horizontal="left" vertical="center" wrapText="1"/>
    </xf>
    <xf numFmtId="0" fontId="4" fillId="5" borderId="67" xfId="0" applyFont="1" applyFill="1" applyBorder="1" applyAlignment="1">
      <alignment vertical="center" wrapText="1"/>
    </xf>
    <xf numFmtId="0" fontId="4" fillId="5" borderId="33" xfId="0" applyFont="1" applyFill="1" applyBorder="1" applyAlignment="1">
      <alignment vertical="center" wrapText="1"/>
    </xf>
    <xf numFmtId="0" fontId="4" fillId="5" borderId="36" xfId="0" applyFont="1" applyFill="1" applyBorder="1" applyAlignment="1">
      <alignment vertical="center" wrapText="1"/>
    </xf>
    <xf numFmtId="0" fontId="4" fillId="5" borderId="13" xfId="0" applyFont="1" applyFill="1" applyBorder="1" applyAlignment="1">
      <alignment vertical="center" wrapText="1"/>
    </xf>
    <xf numFmtId="0" fontId="4" fillId="5" borderId="56" xfId="0" applyFont="1" applyFill="1" applyBorder="1" applyAlignment="1">
      <alignment vertical="center" wrapText="1"/>
    </xf>
    <xf numFmtId="0" fontId="3" fillId="5" borderId="21" xfId="0" applyFont="1" applyFill="1" applyBorder="1" applyAlignment="1">
      <alignment horizontal="left" vertical="center" wrapText="1"/>
    </xf>
    <xf numFmtId="0" fontId="4" fillId="5" borderId="2" xfId="2" applyFont="1" applyFill="1" applyBorder="1" applyAlignment="1">
      <alignment horizontal="center" vertical="center" wrapText="1"/>
    </xf>
    <xf numFmtId="0" fontId="15" fillId="5" borderId="3" xfId="0" applyFont="1" applyFill="1" applyBorder="1" applyAlignment="1">
      <alignment horizontal="center" vertical="center" wrapText="1"/>
    </xf>
    <xf numFmtId="0" fontId="4" fillId="5" borderId="2" xfId="0" applyFont="1" applyFill="1" applyBorder="1" applyAlignment="1">
      <alignment vertical="center" wrapText="1"/>
    </xf>
    <xf numFmtId="0" fontId="15" fillId="5" borderId="27" xfId="0" applyFont="1" applyFill="1" applyBorder="1" applyAlignment="1">
      <alignment vertical="center" wrapText="1"/>
    </xf>
    <xf numFmtId="0" fontId="3" fillId="5" borderId="35" xfId="0" applyFont="1" applyFill="1" applyBorder="1" applyAlignment="1">
      <alignment vertical="center" wrapText="1"/>
    </xf>
    <xf numFmtId="0" fontId="15" fillId="5" borderId="27" xfId="0" applyFont="1" applyFill="1" applyBorder="1" applyAlignment="1">
      <alignment horizontal="center" vertical="center" wrapText="1"/>
    </xf>
    <xf numFmtId="0" fontId="3" fillId="5" borderId="19"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3" fillId="0" borderId="3" xfId="0" applyFont="1" applyBorder="1" applyAlignment="1">
      <alignment vertical="center" wrapText="1"/>
    </xf>
    <xf numFmtId="0" fontId="4" fillId="0" borderId="2" xfId="0" applyFont="1" applyBorder="1" applyAlignment="1">
      <alignment horizontal="right" vertical="center" wrapText="1"/>
    </xf>
    <xf numFmtId="0" fontId="3" fillId="3" borderId="0" xfId="0" applyFont="1" applyFill="1" applyAlignment="1">
      <alignment horizontal="right" vertical="center"/>
    </xf>
    <xf numFmtId="0" fontId="3" fillId="3" borderId="0" xfId="0" applyFont="1" applyFill="1" applyAlignment="1">
      <alignment horizontal="left" vertical="center" wrapText="1"/>
    </xf>
    <xf numFmtId="0" fontId="3" fillId="0" borderId="3" xfId="0" applyFont="1" applyBorder="1" applyAlignment="1">
      <alignment horizontal="center" vertical="center" wrapText="1"/>
    </xf>
    <xf numFmtId="0" fontId="9" fillId="2" borderId="74" xfId="0" applyFont="1" applyFill="1" applyBorder="1" applyAlignment="1">
      <alignment vertical="center"/>
    </xf>
    <xf numFmtId="0" fontId="9" fillId="2" borderId="48" xfId="0" applyFont="1" applyFill="1" applyBorder="1" applyAlignment="1">
      <alignment vertical="center"/>
    </xf>
    <xf numFmtId="0" fontId="9" fillId="2" borderId="49" xfId="0" applyFont="1" applyFill="1" applyBorder="1" applyAlignment="1">
      <alignment vertical="center"/>
    </xf>
    <xf numFmtId="0" fontId="9" fillId="2" borderId="17" xfId="0" applyFont="1" applyFill="1" applyBorder="1" applyAlignment="1">
      <alignment vertical="center"/>
    </xf>
    <xf numFmtId="0" fontId="9" fillId="2" borderId="0" xfId="0" applyFont="1" applyFill="1" applyAlignment="1">
      <alignment vertical="center"/>
    </xf>
    <xf numFmtId="0" fontId="9" fillId="2" borderId="59" xfId="0" applyFont="1" applyFill="1" applyBorder="1" applyAlignment="1">
      <alignment vertical="center"/>
    </xf>
    <xf numFmtId="0" fontId="9" fillId="2" borderId="75" xfId="0" applyFont="1" applyFill="1" applyBorder="1" applyAlignment="1">
      <alignment vertical="center"/>
    </xf>
    <xf numFmtId="0" fontId="9" fillId="2" borderId="72" xfId="0" applyFont="1" applyFill="1" applyBorder="1" applyAlignment="1">
      <alignment vertical="center"/>
    </xf>
    <xf numFmtId="0" fontId="9" fillId="2" borderId="73" xfId="0" applyFont="1" applyFill="1" applyBorder="1" applyAlignment="1">
      <alignment vertical="center"/>
    </xf>
    <xf numFmtId="0" fontId="0" fillId="0" borderId="0" xfId="0" applyAlignment="1">
      <alignment wrapText="1"/>
    </xf>
    <xf numFmtId="0" fontId="0" fillId="0" borderId="2" xfId="0" applyBorder="1" applyAlignment="1">
      <alignment wrapText="1"/>
    </xf>
    <xf numFmtId="0" fontId="0" fillId="0" borderId="2" xfId="0" applyBorder="1"/>
    <xf numFmtId="0" fontId="6" fillId="0" borderId="0" xfId="0" applyFont="1" applyAlignment="1">
      <alignment vertical="center" wrapText="1"/>
    </xf>
    <xf numFmtId="0" fontId="4" fillId="0" borderId="83" xfId="0" applyFont="1" applyBorder="1" applyAlignment="1">
      <alignment horizontal="right" vertical="center"/>
    </xf>
    <xf numFmtId="0" fontId="3" fillId="0" borderId="84" xfId="0" applyFont="1" applyBorder="1" applyAlignment="1">
      <alignment horizontal="right" vertical="center"/>
    </xf>
    <xf numFmtId="0" fontId="3" fillId="0" borderId="84" xfId="0" applyFont="1" applyBorder="1" applyAlignment="1">
      <alignment horizontal="right" vertical="center" wrapText="1"/>
    </xf>
    <xf numFmtId="0" fontId="3" fillId="0" borderId="85" xfId="0" applyFont="1" applyBorder="1" applyAlignment="1">
      <alignment horizontal="right" vertical="center" wrapText="1"/>
    </xf>
    <xf numFmtId="0" fontId="18" fillId="5" borderId="67" xfId="2" applyFont="1" applyFill="1" applyBorder="1" applyAlignment="1">
      <alignment horizontal="left" vertical="center" wrapText="1"/>
    </xf>
    <xf numFmtId="0" fontId="15" fillId="5" borderId="2" xfId="0" applyFont="1" applyFill="1" applyBorder="1" applyAlignment="1">
      <alignment horizontal="right" vertical="center" wrapText="1"/>
    </xf>
    <xf numFmtId="0" fontId="3" fillId="0" borderId="2" xfId="0" applyFont="1" applyBorder="1" applyAlignment="1">
      <alignment horizontal="left" vertical="center"/>
    </xf>
    <xf numFmtId="0" fontId="4" fillId="5" borderId="2" xfId="0" applyFont="1" applyFill="1" applyBorder="1" applyAlignment="1">
      <alignment horizontal="left" vertical="center"/>
    </xf>
    <xf numFmtId="0" fontId="3" fillId="0" borderId="2" xfId="0" applyFont="1" applyBorder="1" applyAlignment="1">
      <alignment vertical="center"/>
    </xf>
    <xf numFmtId="0" fontId="4" fillId="0" borderId="6" xfId="0" applyFont="1" applyBorder="1" applyAlignment="1">
      <alignment horizontal="right" vertical="center"/>
    </xf>
    <xf numFmtId="0" fontId="4" fillId="0" borderId="47" xfId="0" applyFont="1" applyBorder="1" applyAlignment="1">
      <alignment horizontal="left" vertical="center" wrapText="1"/>
    </xf>
    <xf numFmtId="0" fontId="4" fillId="0" borderId="6" xfId="0" applyFont="1" applyBorder="1" applyAlignment="1">
      <alignment horizontal="right"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left" vertical="center" indent="1"/>
    </xf>
    <xf numFmtId="0" fontId="0" fillId="0" borderId="2" xfId="0" applyBorder="1" applyAlignment="1">
      <alignment horizontal="right" vertical="center" wrapText="1"/>
    </xf>
    <xf numFmtId="0" fontId="0" fillId="0" borderId="2" xfId="0" applyBorder="1" applyAlignment="1">
      <alignment horizontal="right" vertical="center"/>
    </xf>
    <xf numFmtId="0" fontId="19" fillId="0" borderId="2" xfId="0" applyFont="1" applyBorder="1" applyAlignment="1">
      <alignment horizontal="left" vertical="center"/>
    </xf>
    <xf numFmtId="16" fontId="3" fillId="0" borderId="2" xfId="0" applyNumberFormat="1" applyFont="1" applyBorder="1" applyAlignment="1">
      <alignment horizontal="right" vertical="center" wrapText="1"/>
    </xf>
    <xf numFmtId="0" fontId="6" fillId="0" borderId="2" xfId="0" applyFont="1" applyBorder="1" applyAlignment="1">
      <alignment horizontal="left" vertical="center" wrapText="1"/>
    </xf>
    <xf numFmtId="0" fontId="4" fillId="5" borderId="6" xfId="0" applyFont="1" applyFill="1" applyBorder="1" applyAlignment="1">
      <alignment horizontal="left" vertical="center" wrapText="1"/>
    </xf>
    <xf numFmtId="0" fontId="15" fillId="5" borderId="6" xfId="0" applyFont="1" applyFill="1" applyBorder="1" applyAlignment="1">
      <alignment horizontal="right" vertical="center" wrapText="1"/>
    </xf>
    <xf numFmtId="0" fontId="4" fillId="5" borderId="24" xfId="0" applyFont="1" applyFill="1" applyBorder="1" applyAlignment="1">
      <alignment horizontal="left" vertical="center" wrapText="1"/>
    </xf>
    <xf numFmtId="0" fontId="15" fillId="5" borderId="24" xfId="0" applyFont="1" applyFill="1" applyBorder="1" applyAlignment="1">
      <alignment horizontal="left" vertical="center" wrapText="1"/>
    </xf>
    <xf numFmtId="0" fontId="12" fillId="0" borderId="2" xfId="0" applyFont="1" applyBorder="1" applyAlignment="1">
      <alignment horizontal="left" vertical="center" wrapText="1"/>
    </xf>
    <xf numFmtId="0" fontId="4" fillId="5" borderId="66" xfId="2" applyFont="1" applyFill="1" applyBorder="1" applyAlignment="1">
      <alignment horizontal="left" vertical="center" wrapText="1"/>
    </xf>
    <xf numFmtId="0" fontId="4" fillId="5" borderId="67" xfId="2" applyFont="1" applyFill="1" applyBorder="1" applyAlignment="1">
      <alignment horizontal="left" vertical="center" wrapText="1"/>
    </xf>
    <xf numFmtId="0" fontId="14" fillId="5" borderId="67" xfId="0" applyFont="1" applyFill="1" applyBorder="1" applyAlignment="1">
      <alignment horizontal="right" vertical="center" wrapText="1"/>
    </xf>
    <xf numFmtId="0" fontId="14" fillId="5" borderId="68" xfId="0" applyFont="1" applyFill="1" applyBorder="1" applyAlignment="1">
      <alignment horizontal="right" vertical="center" wrapText="1"/>
    </xf>
    <xf numFmtId="0" fontId="8" fillId="0" borderId="78"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79" xfId="0" applyFont="1" applyBorder="1" applyAlignment="1">
      <alignment horizontal="left" vertical="center" wrapText="1"/>
    </xf>
    <xf numFmtId="0" fontId="8" fillId="0" borderId="0" xfId="0" applyFont="1" applyAlignment="1">
      <alignment horizontal="left" vertical="center" wrapText="1"/>
    </xf>
    <xf numFmtId="0" fontId="8" fillId="0" borderId="59" xfId="0" applyFont="1" applyBorder="1" applyAlignment="1">
      <alignment horizontal="left" vertical="center" wrapText="1"/>
    </xf>
    <xf numFmtId="0" fontId="8" fillId="0" borderId="71" xfId="0" applyFont="1" applyBorder="1" applyAlignment="1">
      <alignment horizontal="left" vertical="center" wrapText="1"/>
    </xf>
    <xf numFmtId="0" fontId="8" fillId="0" borderId="72" xfId="0" applyFont="1" applyBorder="1" applyAlignment="1">
      <alignment horizontal="left" vertical="center" wrapText="1"/>
    </xf>
    <xf numFmtId="0" fontId="8" fillId="0" borderId="73" xfId="0" applyFont="1" applyBorder="1" applyAlignment="1">
      <alignment horizontal="left" vertical="center" wrapText="1"/>
    </xf>
    <xf numFmtId="0" fontId="29" fillId="0" borderId="74" xfId="0" applyFont="1" applyBorder="1" applyAlignment="1">
      <alignment horizontal="left" vertical="center" wrapText="1"/>
    </xf>
    <xf numFmtId="0" fontId="29" fillId="0" borderId="48" xfId="0" applyFont="1" applyBorder="1" applyAlignment="1">
      <alignment horizontal="left" vertical="center" wrapText="1"/>
    </xf>
    <xf numFmtId="0" fontId="29" fillId="0" borderId="49"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59" xfId="0" applyFont="1" applyBorder="1" applyAlignment="1">
      <alignment horizontal="left" vertical="center" wrapText="1"/>
    </xf>
    <xf numFmtId="0" fontId="29" fillId="0" borderId="75" xfId="0" applyFont="1" applyBorder="1" applyAlignment="1">
      <alignment horizontal="left" vertical="center" wrapText="1"/>
    </xf>
    <xf numFmtId="0" fontId="29" fillId="0" borderId="72" xfId="0" applyFont="1" applyBorder="1" applyAlignment="1">
      <alignment horizontal="left" vertical="center" wrapText="1"/>
    </xf>
    <xf numFmtId="0" fontId="29" fillId="0" borderId="73" xfId="0" applyFont="1" applyBorder="1" applyAlignment="1">
      <alignment horizontal="left" vertical="center" wrapText="1"/>
    </xf>
    <xf numFmtId="0" fontId="26" fillId="5" borderId="33"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4" fillId="5" borderId="12" xfId="2" applyFont="1" applyFill="1" applyBorder="1" applyAlignment="1">
      <alignment horizontal="center" vertical="center" wrapText="1"/>
    </xf>
    <xf numFmtId="0" fontId="4" fillId="5" borderId="13" xfId="2" applyFont="1" applyFill="1" applyBorder="1" applyAlignment="1">
      <alignment horizontal="center" vertical="center" wrapText="1"/>
    </xf>
    <xf numFmtId="0" fontId="4" fillId="5" borderId="36" xfId="2"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7" xfId="0" applyFont="1" applyBorder="1" applyAlignment="1">
      <alignment horizontal="center" vertical="center" wrapText="1"/>
    </xf>
    <xf numFmtId="0" fontId="4" fillId="5" borderId="47"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12"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5" xfId="0" applyFont="1" applyBorder="1" applyAlignment="1">
      <alignment horizontal="center" vertical="center" wrapText="1"/>
    </xf>
    <xf numFmtId="0" fontId="4" fillId="5" borderId="16" xfId="0" applyFont="1" applyFill="1" applyBorder="1" applyAlignment="1">
      <alignment horizontal="right" vertical="center" wrapText="1"/>
    </xf>
    <xf numFmtId="0" fontId="4" fillId="5" borderId="1" xfId="0" applyFont="1" applyFill="1" applyBorder="1" applyAlignment="1">
      <alignment horizontal="right" vertical="center" wrapText="1"/>
    </xf>
    <xf numFmtId="0" fontId="4" fillId="5" borderId="77" xfId="0" applyFont="1" applyFill="1" applyBorder="1" applyAlignment="1">
      <alignment horizontal="right"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4" fillId="5" borderId="33"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12" fillId="5" borderId="62"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2" fillId="5" borderId="63"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7" fillId="5" borderId="88" xfId="2" applyFont="1" applyFill="1" applyBorder="1" applyAlignment="1">
      <alignment horizontal="left" vertical="center" wrapText="1"/>
    </xf>
    <xf numFmtId="0" fontId="17" fillId="5" borderId="81" xfId="2" applyFont="1" applyFill="1" applyBorder="1" applyAlignment="1">
      <alignment horizontal="left" vertical="center" wrapText="1"/>
    </xf>
    <xf numFmtId="0" fontId="17" fillId="5" borderId="82" xfId="2" applyFont="1" applyFill="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89" xfId="0" applyFont="1" applyBorder="1" applyAlignment="1">
      <alignment horizontal="left" vertical="top" wrapText="1"/>
    </xf>
    <xf numFmtId="0" fontId="3" fillId="0" borderId="47" xfId="0" applyFont="1" applyBorder="1" applyAlignment="1">
      <alignment horizontal="left" vertical="center" wrapText="1"/>
    </xf>
    <xf numFmtId="0" fontId="3" fillId="0" borderId="1" xfId="0" applyFont="1" applyBorder="1" applyAlignment="1">
      <alignment horizontal="left" vertical="center" wrapText="1"/>
    </xf>
    <xf numFmtId="0" fontId="3" fillId="0" borderId="77" xfId="0" applyFont="1" applyBorder="1" applyAlignment="1">
      <alignment horizontal="left" vertical="center" wrapText="1"/>
    </xf>
    <xf numFmtId="0" fontId="3" fillId="0" borderId="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4" fillId="5" borderId="5"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4" fillId="5" borderId="61" xfId="0" applyFont="1" applyFill="1" applyBorder="1" applyAlignment="1">
      <alignment horizontal="left" wrapText="1"/>
    </xf>
    <xf numFmtId="0" fontId="4" fillId="5" borderId="13" xfId="0" applyFont="1" applyFill="1" applyBorder="1" applyAlignment="1">
      <alignment horizontal="left" wrapText="1"/>
    </xf>
    <xf numFmtId="0" fontId="4" fillId="5" borderId="92"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9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3" xfId="0" applyFont="1" applyFill="1" applyBorder="1" applyAlignment="1">
      <alignment horizontal="right" vertical="center" wrapText="1"/>
    </xf>
    <xf numFmtId="0" fontId="4" fillId="5" borderId="24" xfId="0" applyFont="1" applyFill="1" applyBorder="1" applyAlignment="1">
      <alignment horizontal="right" vertical="center" wrapText="1"/>
    </xf>
    <xf numFmtId="0" fontId="4" fillId="5" borderId="19"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2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41" xfId="0" applyFont="1" applyBorder="1" applyAlignment="1">
      <alignment horizontal="left" vertical="center" wrapText="1"/>
    </xf>
    <xf numFmtId="0" fontId="3" fillId="0" borderId="86" xfId="0" applyFont="1" applyBorder="1" applyAlignment="1">
      <alignment horizontal="left" vertical="center" wrapText="1"/>
    </xf>
    <xf numFmtId="0" fontId="3" fillId="0" borderId="87" xfId="0" applyFont="1" applyBorder="1" applyAlignment="1">
      <alignment horizontal="left" vertical="center" wrapText="1"/>
    </xf>
    <xf numFmtId="0" fontId="3" fillId="0" borderId="24" xfId="0" applyFont="1" applyBorder="1" applyAlignment="1">
      <alignment horizontal="left" vertical="center" wrapText="1"/>
    </xf>
    <xf numFmtId="0" fontId="12" fillId="0" borderId="30" xfId="0" applyFont="1" applyBorder="1" applyAlignment="1">
      <alignment horizontal="center" vertical="center" wrapText="1"/>
    </xf>
    <xf numFmtId="0" fontId="12" fillId="0" borderId="58" xfId="0" applyFont="1" applyBorder="1" applyAlignment="1">
      <alignment horizontal="center" vertical="center" wrapText="1"/>
    </xf>
    <xf numFmtId="0" fontId="4" fillId="4" borderId="61" xfId="0" applyFont="1" applyFill="1" applyBorder="1" applyAlignment="1">
      <alignment horizontal="left" wrapText="1"/>
    </xf>
    <xf numFmtId="0" fontId="4" fillId="4" borderId="13" xfId="0" applyFont="1" applyFill="1" applyBorder="1" applyAlignment="1">
      <alignment horizontal="left" wrapText="1"/>
    </xf>
    <xf numFmtId="0" fontId="12" fillId="4" borderId="65" xfId="0" applyFont="1" applyFill="1" applyBorder="1" applyAlignment="1">
      <alignment vertical="center" wrapText="1"/>
    </xf>
    <xf numFmtId="0" fontId="12" fillId="4" borderId="55" xfId="0" applyFont="1" applyFill="1" applyBorder="1" applyAlignment="1">
      <alignment vertical="center" wrapText="1"/>
    </xf>
    <xf numFmtId="0" fontId="12" fillId="4" borderId="62" xfId="0" applyFont="1" applyFill="1" applyBorder="1" applyAlignment="1">
      <alignment vertical="center" wrapText="1"/>
    </xf>
    <xf numFmtId="0" fontId="12" fillId="4" borderId="4" xfId="0" applyFont="1" applyFill="1" applyBorder="1" applyAlignment="1">
      <alignment vertical="center" wrapText="1"/>
    </xf>
    <xf numFmtId="0" fontId="12" fillId="0" borderId="31" xfId="0" applyFont="1" applyBorder="1" applyAlignment="1">
      <alignment horizontal="center" vertical="center" wrapText="1"/>
    </xf>
    <xf numFmtId="0" fontId="3" fillId="0" borderId="12" xfId="0" applyFont="1" applyBorder="1" applyAlignment="1">
      <alignment horizontal="center" vertical="center" wrapText="1"/>
    </xf>
    <xf numFmtId="0" fontId="12" fillId="0" borderId="60" xfId="0" applyFont="1" applyBorder="1" applyAlignment="1">
      <alignment horizontal="center" vertical="center" wrapText="1"/>
    </xf>
    <xf numFmtId="0" fontId="24" fillId="3" borderId="51" xfId="0" applyFont="1" applyFill="1" applyBorder="1" applyAlignment="1">
      <alignment horizontal="center" vertical="center" wrapText="1"/>
    </xf>
    <xf numFmtId="0" fontId="23" fillId="3" borderId="52" xfId="0" applyFont="1" applyFill="1" applyBorder="1" applyAlignment="1">
      <alignment horizontal="center" vertical="center" wrapText="1"/>
    </xf>
    <xf numFmtId="0" fontId="23" fillId="3" borderId="53"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1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0" borderId="30" xfId="0" applyFont="1" applyBorder="1" applyAlignment="1">
      <alignment horizontal="right" vertical="center" wrapText="1"/>
    </xf>
    <xf numFmtId="0" fontId="3" fillId="0" borderId="31" xfId="0" applyFont="1" applyBorder="1" applyAlignment="1">
      <alignment horizontal="right" vertical="center" wrapText="1"/>
    </xf>
    <xf numFmtId="0" fontId="3" fillId="0" borderId="5" xfId="0" applyFont="1" applyBorder="1" applyAlignment="1">
      <alignment horizontal="right" vertical="center" wrapText="1"/>
    </xf>
    <xf numFmtId="164" fontId="3" fillId="5" borderId="5" xfId="1"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20" xfId="0" applyFont="1" applyFill="1" applyBorder="1" applyAlignment="1">
      <alignment horizontal="left" vertical="center" wrapText="1"/>
    </xf>
    <xf numFmtId="0" fontId="4" fillId="5" borderId="36" xfId="0" applyFont="1" applyFill="1" applyBorder="1" applyAlignment="1">
      <alignment horizontal="left" wrapText="1"/>
    </xf>
    <xf numFmtId="0" fontId="12" fillId="5" borderId="64" xfId="0" applyFont="1" applyFill="1" applyBorder="1" applyAlignment="1">
      <alignment horizontal="left" vertical="center" wrapText="1"/>
    </xf>
    <xf numFmtId="0" fontId="12" fillId="5" borderId="5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2" xfId="0" applyFont="1" applyFill="1" applyBorder="1" applyAlignment="1">
      <alignment horizontal="left" vertical="center" wrapText="1"/>
    </xf>
    <xf numFmtId="0" fontId="3" fillId="0" borderId="42" xfId="0" applyFont="1" applyBorder="1" applyAlignment="1">
      <alignment horizontal="center" vertical="center" wrapText="1"/>
    </xf>
    <xf numFmtId="0" fontId="3" fillId="5" borderId="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0" borderId="6" xfId="0" applyFont="1" applyBorder="1" applyAlignment="1">
      <alignment horizontal="right" vertical="center" wrapText="1"/>
    </xf>
    <xf numFmtId="0" fontId="4" fillId="6" borderId="16"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32" xfId="0" applyFont="1" applyBorder="1" applyAlignment="1">
      <alignment horizontal="center" vertical="center" wrapText="1"/>
    </xf>
    <xf numFmtId="0" fontId="3" fillId="0" borderId="47" xfId="0" applyFont="1" applyBorder="1" applyAlignment="1">
      <alignment horizontal="center" vertical="center" wrapText="1"/>
    </xf>
    <xf numFmtId="2" fontId="3" fillId="0" borderId="5"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0" fontId="4" fillId="5" borderId="16"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26" fillId="0" borderId="80" xfId="0" applyFont="1" applyBorder="1" applyAlignment="1">
      <alignment horizontal="center" vertical="center" wrapText="1"/>
    </xf>
    <xf numFmtId="0" fontId="27" fillId="0" borderId="81" xfId="0" applyFont="1" applyBorder="1" applyAlignment="1">
      <alignment horizontal="center" vertical="center" wrapText="1"/>
    </xf>
    <xf numFmtId="0" fontId="27" fillId="0" borderId="82" xfId="0" applyFont="1" applyBorder="1" applyAlignment="1">
      <alignment horizontal="center" vertical="center" wrapText="1"/>
    </xf>
    <xf numFmtId="0" fontId="14" fillId="5" borderId="67" xfId="0" applyFont="1" applyFill="1" applyBorder="1" applyAlignment="1">
      <alignment horizontal="left" vertical="center"/>
    </xf>
    <xf numFmtId="0" fontId="14" fillId="5" borderId="68" xfId="0" applyFont="1" applyFill="1" applyBorder="1" applyAlignment="1">
      <alignment horizontal="left" vertical="center"/>
    </xf>
    <xf numFmtId="0" fontId="21" fillId="5" borderId="66" xfId="2" applyFont="1" applyFill="1" applyBorder="1" applyAlignment="1">
      <alignment horizontal="center" vertical="center" wrapText="1"/>
    </xf>
    <xf numFmtId="0" fontId="17" fillId="5" borderId="67" xfId="2" applyFont="1" applyFill="1" applyBorder="1" applyAlignment="1">
      <alignment horizontal="center" vertical="center" wrapText="1"/>
    </xf>
    <xf numFmtId="0" fontId="13" fillId="0" borderId="22" xfId="0" applyFont="1" applyBorder="1" applyAlignment="1">
      <alignment horizontal="center" vertical="center" wrapText="1"/>
    </xf>
    <xf numFmtId="0" fontId="3" fillId="2" borderId="17" xfId="0" applyFont="1" applyFill="1" applyBorder="1" applyAlignment="1">
      <alignment horizontal="center" vertical="center"/>
    </xf>
    <xf numFmtId="0" fontId="3" fillId="2" borderId="0" xfId="0" applyFont="1" applyFill="1" applyAlignment="1">
      <alignment horizontal="center" vertical="center"/>
    </xf>
    <xf numFmtId="0" fontId="3" fillId="2" borderId="59"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6" xfId="0" applyFont="1" applyFill="1" applyBorder="1" applyAlignment="1">
      <alignment horizontal="center" vertical="center"/>
    </xf>
    <xf numFmtId="0" fontId="28" fillId="0" borderId="18" xfId="2" applyFont="1" applyFill="1" applyBorder="1" applyAlignment="1">
      <alignment horizontal="center" vertical="center" wrapText="1"/>
    </xf>
    <xf numFmtId="0" fontId="28" fillId="0" borderId="7" xfId="2" applyFont="1" applyFill="1" applyBorder="1" applyAlignment="1">
      <alignment horizontal="center" vertical="center" wrapText="1"/>
    </xf>
    <xf numFmtId="0" fontId="28" fillId="0" borderId="26" xfId="2" applyFont="1" applyFill="1" applyBorder="1" applyAlignment="1">
      <alignment horizontal="center" vertical="center" wrapText="1"/>
    </xf>
    <xf numFmtId="0" fontId="4" fillId="5" borderId="27" xfId="0" applyFont="1" applyFill="1" applyBorder="1" applyAlignment="1">
      <alignment horizontal="center" vertical="center" wrapText="1"/>
    </xf>
    <xf numFmtId="0" fontId="13" fillId="0" borderId="34" xfId="0" applyFont="1" applyBorder="1" applyAlignment="1">
      <alignment horizontal="right" vertical="center" wrapText="1"/>
    </xf>
    <xf numFmtId="0" fontId="13" fillId="0" borderId="22" xfId="0" applyFont="1" applyBorder="1" applyAlignment="1">
      <alignment horizontal="right" vertical="center" wrapText="1"/>
    </xf>
    <xf numFmtId="0" fontId="17" fillId="5" borderId="43" xfId="2" applyFont="1" applyFill="1" applyBorder="1" applyAlignment="1">
      <alignment horizontal="left" vertical="center" wrapText="1"/>
    </xf>
    <xf numFmtId="0" fontId="17" fillId="5" borderId="35" xfId="2" applyFont="1" applyFill="1" applyBorder="1" applyAlignment="1">
      <alignment horizontal="left" vertical="center" wrapText="1"/>
    </xf>
    <xf numFmtId="0" fontId="14" fillId="5" borderId="35" xfId="0" applyFont="1" applyFill="1" applyBorder="1" applyAlignment="1">
      <alignment horizontal="right" vertical="center"/>
    </xf>
    <xf numFmtId="0" fontId="14" fillId="5" borderId="44" xfId="0" applyFont="1" applyFill="1" applyBorder="1" applyAlignment="1">
      <alignment horizontal="right" vertical="center"/>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8" fillId="0" borderId="94" xfId="0" applyFont="1" applyBorder="1" applyAlignment="1">
      <alignment horizontal="left" vertical="center" wrapText="1"/>
    </xf>
    <xf numFmtId="0" fontId="8" fillId="0" borderId="11" xfId="0" applyFont="1" applyBorder="1" applyAlignment="1">
      <alignment horizontal="left" vertical="center" wrapText="1"/>
    </xf>
    <xf numFmtId="0" fontId="8" fillId="0" borderId="95" xfId="0" applyFont="1" applyBorder="1" applyAlignment="1">
      <alignment horizontal="left" vertical="center" wrapText="1"/>
    </xf>
    <xf numFmtId="0" fontId="8" fillId="0" borderId="34" xfId="0" applyFont="1" applyBorder="1" applyAlignment="1">
      <alignment horizontal="left" vertical="center" wrapText="1"/>
    </xf>
    <xf numFmtId="0" fontId="8" fillId="0" borderId="22" xfId="0" applyFont="1" applyBorder="1" applyAlignment="1">
      <alignment horizontal="left" vertical="center" wrapText="1"/>
    </xf>
    <xf numFmtId="0" fontId="8" fillId="0" borderId="96" xfId="0" applyFont="1" applyBorder="1" applyAlignment="1">
      <alignment horizontal="left" vertical="center" wrapText="1"/>
    </xf>
    <xf numFmtId="0" fontId="4" fillId="0" borderId="93" xfId="0" applyFont="1" applyBorder="1" applyAlignment="1">
      <alignment horizontal="center" vertical="center"/>
    </xf>
    <xf numFmtId="0" fontId="4" fillId="0" borderId="0" xfId="0" applyFont="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4" fillId="0" borderId="77" xfId="0" applyFont="1" applyBorder="1" applyAlignment="1">
      <alignment horizontal="center" vertical="center"/>
    </xf>
    <xf numFmtId="0" fontId="14" fillId="5" borderId="22" xfId="0" applyFont="1" applyFill="1" applyBorder="1" applyAlignment="1">
      <alignment horizontal="center" vertical="center" wrapText="1"/>
    </xf>
    <xf numFmtId="0" fontId="17" fillId="5" borderId="34" xfId="2" applyFont="1" applyFill="1" applyBorder="1" applyAlignment="1">
      <alignment horizontal="left" vertical="center" wrapText="1"/>
    </xf>
    <xf numFmtId="0" fontId="17" fillId="5" borderId="22" xfId="2" applyFont="1" applyFill="1" applyBorder="1" applyAlignment="1">
      <alignment horizontal="left" vertical="center" wrapText="1"/>
    </xf>
    <xf numFmtId="0" fontId="17" fillId="5" borderId="9" xfId="2" applyFont="1" applyFill="1" applyBorder="1" applyAlignment="1">
      <alignment horizontal="left" vertical="center" wrapText="1"/>
    </xf>
    <xf numFmtId="0" fontId="17" fillId="5" borderId="10" xfId="2" applyFont="1" applyFill="1" applyBorder="1" applyAlignment="1">
      <alignment horizontal="left" vertical="center" wrapText="1"/>
    </xf>
    <xf numFmtId="0" fontId="14" fillId="5" borderId="22" xfId="0" applyFont="1" applyFill="1" applyBorder="1" applyAlignment="1">
      <alignment horizontal="right" vertical="center"/>
    </xf>
    <xf numFmtId="0" fontId="14" fillId="5" borderId="96" xfId="0" applyFont="1" applyFill="1" applyBorder="1" applyAlignment="1">
      <alignment horizontal="right" vertical="center"/>
    </xf>
    <xf numFmtId="0" fontId="4" fillId="0" borderId="93" xfId="0" applyFont="1" applyBorder="1" applyAlignment="1">
      <alignment horizontal="center" vertical="center" wrapText="1"/>
    </xf>
    <xf numFmtId="0" fontId="4" fillId="0" borderId="0" xfId="0" applyFont="1" applyAlignment="1">
      <alignment horizontal="center" vertical="center" wrapText="1"/>
    </xf>
    <xf numFmtId="0" fontId="4" fillId="0" borderId="5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7" xfId="0" applyFont="1" applyBorder="1" applyAlignment="1">
      <alignment horizontal="center" vertical="center" wrapText="1"/>
    </xf>
    <xf numFmtId="0" fontId="14" fillId="5" borderId="22" xfId="0" applyFont="1" applyFill="1" applyBorder="1" applyAlignment="1">
      <alignment horizontal="left"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17" fillId="5" borderId="66" xfId="2" applyFont="1" applyFill="1" applyBorder="1" applyAlignment="1">
      <alignment horizontal="left" vertical="center" wrapText="1"/>
    </xf>
    <xf numFmtId="0" fontId="17" fillId="5" borderId="67" xfId="2" applyFont="1" applyFill="1" applyBorder="1" applyAlignment="1">
      <alignment horizontal="left" vertical="center" wrapText="1"/>
    </xf>
    <xf numFmtId="0" fontId="14" fillId="5" borderId="67" xfId="0" applyFont="1" applyFill="1" applyBorder="1" applyAlignment="1">
      <alignment horizontal="right" vertical="center"/>
    </xf>
    <xf numFmtId="0" fontId="14" fillId="5" borderId="68" xfId="0" applyFont="1" applyFill="1" applyBorder="1" applyAlignment="1">
      <alignment horizontal="right" vertical="center"/>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 xfId="0" applyFont="1" applyBorder="1" applyAlignment="1">
      <alignment horizontal="left" vertical="center" wrapText="1"/>
    </xf>
    <xf numFmtId="0" fontId="8" fillId="0" borderId="29"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32"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0" xfId="0" applyFont="1" applyBorder="1" applyAlignment="1">
      <alignment horizontal="center" vertical="center" wrapText="1"/>
    </xf>
    <xf numFmtId="0" fontId="17" fillId="5" borderId="80" xfId="2" applyFont="1" applyFill="1" applyBorder="1" applyAlignment="1">
      <alignment horizontal="left" vertical="center" wrapText="1"/>
    </xf>
    <xf numFmtId="0" fontId="14" fillId="5" borderId="81" xfId="0" applyFont="1" applyFill="1" applyBorder="1" applyAlignment="1">
      <alignment horizontal="right" vertical="center"/>
    </xf>
    <xf numFmtId="0" fontId="14" fillId="5" borderId="97" xfId="0" applyFont="1" applyFill="1" applyBorder="1" applyAlignment="1">
      <alignment horizontal="right" vertical="center"/>
    </xf>
    <xf numFmtId="0" fontId="4" fillId="5" borderId="6" xfId="0" applyFont="1" applyFill="1" applyBorder="1" applyAlignment="1">
      <alignment horizontal="left" vertical="center" wrapText="1"/>
    </xf>
    <xf numFmtId="0" fontId="8" fillId="0" borderId="74" xfId="0" applyFont="1" applyBorder="1" applyAlignment="1">
      <alignment horizontal="left" vertical="center" wrapText="1"/>
    </xf>
    <xf numFmtId="0" fontId="8" fillId="0" borderId="98" xfId="0" applyFont="1" applyBorder="1" applyAlignment="1">
      <alignment horizontal="left" vertical="center" wrapText="1"/>
    </xf>
    <xf numFmtId="0" fontId="4" fillId="5" borderId="24" xfId="0" applyFont="1" applyFill="1" applyBorder="1" applyAlignment="1">
      <alignment horizontal="left" vertical="center" wrapText="1"/>
    </xf>
    <xf numFmtId="14" fontId="3" fillId="0" borderId="5"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B4F6FF"/>
      <color rgb="FFD7FDFF"/>
      <color rgb="FFEE7D2F"/>
      <color rgb="FFB6F8FF"/>
      <color rgb="FF026FC0"/>
      <color rgb="FFB6FFF9"/>
      <color rgb="FF73FEFF"/>
      <color rgb="FFA1E7E3"/>
      <color rgb="FF76D6FF"/>
      <color rgb="FF2D70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informatik.kit.edu/formulare.php#block1934" TargetMode="External"/><Relationship Id="rId3" Type="http://schemas.openxmlformats.org/officeDocument/2006/relationships/hyperlink" Target="http://portal.wiwi.kit.edu/" TargetMode="External"/><Relationship Id="rId7" Type="http://schemas.openxmlformats.org/officeDocument/2006/relationships/hyperlink" Target="https://campus.studium.kit.edu/events/catalog.php#!campus/all/fields.asp?group=Vorlesungsverzeichnis" TargetMode="External"/><Relationship Id="rId2" Type="http://schemas.openxmlformats.org/officeDocument/2006/relationships/hyperlink" Target="https://www.informatik.kit.edu/faq-wiki/doku.php?id=parallelstudium" TargetMode="External"/><Relationship Id="rId1" Type="http://schemas.openxmlformats.org/officeDocument/2006/relationships/hyperlink" Target="https://www.informatik.kit.edu/faq-wiki/doku.php?id=proseminar" TargetMode="External"/><Relationship Id="rId6" Type="http://schemas.openxmlformats.org/officeDocument/2006/relationships/hyperlink" Target="https://www.informatik.kit.edu/faq-wiki/doku.php" TargetMode="External"/><Relationship Id="rId5" Type="http://schemas.openxmlformats.org/officeDocument/2006/relationships/hyperlink" Target="https://campus.studium.kit.edu/index.php" TargetMode="External"/><Relationship Id="rId4" Type="http://schemas.openxmlformats.org/officeDocument/2006/relationships/hyperlink" Target="https://www.informatik.kit.edu/formulare.php#block1933" TargetMode="External"/></Relationships>
</file>

<file path=xl/drawings/drawing1.xml><?xml version="1.0" encoding="utf-8"?>
<xdr:wsDr xmlns:xdr="http://schemas.openxmlformats.org/drawingml/2006/spreadsheetDrawing" xmlns:a="http://schemas.openxmlformats.org/drawingml/2006/main">
  <xdr:twoCellAnchor>
    <xdr:from>
      <xdr:col>9</xdr:col>
      <xdr:colOff>37295</xdr:colOff>
      <xdr:row>3</xdr:row>
      <xdr:rowOff>52211</xdr:rowOff>
    </xdr:from>
    <xdr:to>
      <xdr:col>11</xdr:col>
      <xdr:colOff>771878</xdr:colOff>
      <xdr:row>8</xdr:row>
      <xdr:rowOff>254000</xdr:rowOff>
    </xdr:to>
    <xdr:sp macro="" textlink="">
      <xdr:nvSpPr>
        <xdr:cNvPr id="2" name="Textfeld 1">
          <a:extLst>
            <a:ext uri="{FF2B5EF4-FFF2-40B4-BE49-F238E27FC236}">
              <a16:creationId xmlns:a16="http://schemas.microsoft.com/office/drawing/2014/main" id="{78BA6F79-32D2-764E-9073-DC6F3857E5FB}"/>
            </a:ext>
          </a:extLst>
        </xdr:cNvPr>
        <xdr:cNvSpPr txBox="1"/>
      </xdr:nvSpPr>
      <xdr:spPr>
        <a:xfrm>
          <a:off x="6438095" y="1207911"/>
          <a:ext cx="2385583" cy="1954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64008" rtlCol="0" anchor="t"/>
        <a:lstStyle/>
        <a:p>
          <a:r>
            <a:rPr lang="de-DE" sz="1200">
              <a:solidFill>
                <a:schemeClr val="tx1"/>
              </a:solidFill>
              <a:latin typeface="Arial" panose="020B0604020202020204" pitchFamily="34" charset="0"/>
              <a:cs typeface="Arial" panose="020B0604020202020204" pitchFamily="34" charset="0"/>
            </a:rPr>
            <a:t>Die eingetragenen Fachsemester (FS) gelten nur als Orientierung. </a:t>
          </a:r>
        </a:p>
        <a:p>
          <a:endParaRPr lang="de-DE" sz="300">
            <a:solidFill>
              <a:schemeClr val="tx1"/>
            </a:solidFill>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200">
              <a:solidFill>
                <a:srgbClr val="0070C0"/>
              </a:solidFill>
              <a:latin typeface="Arial" panose="020B0604020202020204" pitchFamily="34" charset="0"/>
              <a:ea typeface="+mn-ea"/>
              <a:cs typeface="Arial" panose="020B0604020202020204" pitchFamily="34" charset="0"/>
            </a:rPr>
            <a:t>*A?= </a:t>
          </a:r>
          <a:r>
            <a:rPr lang="de-DE" sz="1200">
              <a:solidFill>
                <a:schemeClr val="dk1"/>
              </a:solidFill>
              <a:latin typeface="Arial" panose="020B0604020202020204" pitchFamily="34" charset="0"/>
              <a:ea typeface="+mn-ea"/>
              <a:cs typeface="Arial" panose="020B0604020202020204" pitchFamily="34" charset="0"/>
            </a:rPr>
            <a:t>Angemeldet für Prüfung</a:t>
          </a:r>
        </a:p>
        <a:p>
          <a:pPr marL="171450" indent="-171450">
            <a:buFont typeface="Arial" panose="020B0604020202020204" pitchFamily="34" charset="0"/>
            <a:buChar char="•"/>
          </a:pPr>
          <a:r>
            <a:rPr lang="de-DE" sz="1200">
              <a:solidFill>
                <a:srgbClr val="0070C0"/>
              </a:solidFill>
              <a:latin typeface="Arial" panose="020B0604020202020204" pitchFamily="34" charset="0"/>
              <a:ea typeface="+mn-ea"/>
              <a:cs typeface="Arial" panose="020B0604020202020204" pitchFamily="34" charset="0"/>
            </a:rPr>
            <a:t>LP = </a:t>
          </a:r>
          <a:r>
            <a:rPr lang="de-DE" sz="1200">
              <a:solidFill>
                <a:schemeClr val="dk1"/>
              </a:solidFill>
              <a:latin typeface="Arial" panose="020B0604020202020204" pitchFamily="34" charset="0"/>
              <a:ea typeface="+mn-ea"/>
              <a:cs typeface="Arial" panose="020B0604020202020204" pitchFamily="34" charset="0"/>
            </a:rPr>
            <a:t>Leistungspunkte/ ECTS</a:t>
          </a:r>
        </a:p>
        <a:p>
          <a:pPr marL="171450" indent="-171450">
            <a:buFont typeface="Arial" panose="020B0604020202020204" pitchFamily="34" charset="0"/>
            <a:buChar char="•"/>
          </a:pPr>
          <a:r>
            <a:rPr lang="de-DE" sz="1200">
              <a:solidFill>
                <a:schemeClr val="dk1"/>
              </a:solidFill>
              <a:latin typeface="Arial" panose="020B0604020202020204" pitchFamily="34" charset="0"/>
              <a:ea typeface="+mn-ea"/>
              <a:cs typeface="Arial" panose="020B0604020202020204" pitchFamily="34" charset="0"/>
            </a:rPr>
            <a:t>Leistungen = benotete Leistungen und nicht benotete Leistungen </a:t>
          </a:r>
        </a:p>
        <a:p>
          <a:pPr marL="171450" indent="-171450">
            <a:buFont typeface="Arial" panose="020B0604020202020204" pitchFamily="34" charset="0"/>
            <a:buChar char="•"/>
          </a:pPr>
          <a:r>
            <a:rPr lang="de-DE" sz="1200">
              <a:solidFill>
                <a:schemeClr val="dk1"/>
              </a:solidFill>
              <a:latin typeface="Arial" panose="020B0604020202020204" pitchFamily="34" charset="0"/>
              <a:ea typeface="+mn-ea"/>
              <a:cs typeface="Arial" panose="020B0604020202020204" pitchFamily="34" charset="0"/>
            </a:rPr>
            <a:t>Prüfungstermin einschließlich Datum und Uhrzeit eintragen</a:t>
          </a:r>
        </a:p>
      </xdr:txBody>
    </xdr:sp>
    <xdr:clientData/>
  </xdr:twoCellAnchor>
  <xdr:twoCellAnchor>
    <xdr:from>
      <xdr:col>9</xdr:col>
      <xdr:colOff>28214</xdr:colOff>
      <xdr:row>8</xdr:row>
      <xdr:rowOff>359833</xdr:rowOff>
    </xdr:from>
    <xdr:to>
      <xdr:col>11</xdr:col>
      <xdr:colOff>771878</xdr:colOff>
      <xdr:row>31</xdr:row>
      <xdr:rowOff>609601</xdr:rowOff>
    </xdr:to>
    <xdr:sp macro="" textlink="">
      <xdr:nvSpPr>
        <xdr:cNvPr id="3" name="Textfeld 2">
          <a:extLst>
            <a:ext uri="{FF2B5EF4-FFF2-40B4-BE49-F238E27FC236}">
              <a16:creationId xmlns:a16="http://schemas.microsoft.com/office/drawing/2014/main" id="{E8A9C751-42F9-2541-94D9-A29AD9A96DE2}"/>
            </a:ext>
          </a:extLst>
        </xdr:cNvPr>
        <xdr:cNvSpPr txBox="1"/>
      </xdr:nvSpPr>
      <xdr:spPr>
        <a:xfrm>
          <a:off x="6454414" y="3496733"/>
          <a:ext cx="2394664" cy="8873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64008" rtlCol="0" anchor="t"/>
        <a:lstStyle/>
        <a:p>
          <a:r>
            <a:rPr lang="de-DE" sz="1200" b="1">
              <a:solidFill>
                <a:srgbClr val="0070C0"/>
              </a:solidFill>
              <a:latin typeface="Arial" panose="020B0604020202020204" pitchFamily="34" charset="0"/>
              <a:cs typeface="Arial" panose="020B0604020202020204" pitchFamily="34" charset="0"/>
            </a:rPr>
            <a:t>Orientierungsprüfung</a:t>
          </a:r>
        </a:p>
        <a:p>
          <a:pPr marL="171450" indent="-171450">
            <a:buFont typeface="Arial" panose="020B0604020202020204" pitchFamily="34" charset="0"/>
            <a:buChar char="•"/>
          </a:pPr>
          <a:r>
            <a:rPr lang="de-DE" sz="1200">
              <a:latin typeface="Arial" panose="020B0604020202020204" pitchFamily="34" charset="0"/>
              <a:cs typeface="Arial" panose="020B0604020202020204" pitchFamily="34" charset="0"/>
            </a:rPr>
            <a:t>Empfehlung: bis Ende des zweiten Semesters</a:t>
          </a:r>
          <a:r>
            <a:rPr lang="de-DE" sz="1200" baseline="0">
              <a:latin typeface="Arial" panose="020B0604020202020204" pitchFamily="34" charset="0"/>
              <a:cs typeface="Arial" panose="020B0604020202020204" pitchFamily="34" charset="0"/>
            </a:rPr>
            <a:t> die Prüfungen zumindest antreten.</a:t>
          </a:r>
          <a:endParaRPr lang="de-DE" sz="12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200">
              <a:latin typeface="Arial" panose="020B0604020202020204" pitchFamily="34" charset="0"/>
              <a:cs typeface="Arial" panose="020B0604020202020204" pitchFamily="34" charset="0"/>
            </a:rPr>
            <a:t>Pflicht: bis Ende des dritten Semesters die Prüfungen</a:t>
          </a:r>
          <a:r>
            <a:rPr lang="de-DE" sz="1200" baseline="0">
              <a:latin typeface="Arial" panose="020B0604020202020204" pitchFamily="34" charset="0"/>
              <a:cs typeface="Arial" panose="020B0604020202020204" pitchFamily="34" charset="0"/>
            </a:rPr>
            <a:t> </a:t>
          </a:r>
          <a:r>
            <a:rPr lang="de-DE" sz="1200">
              <a:latin typeface="Arial" panose="020B0604020202020204" pitchFamily="34" charset="0"/>
              <a:cs typeface="Arial" panose="020B0604020202020204" pitchFamily="34" charset="0"/>
            </a:rPr>
            <a:t>bestehen</a:t>
          </a:r>
        </a:p>
        <a:p>
          <a:pPr marL="171450" indent="-171450">
            <a:buFont typeface="Arial" panose="020B0604020202020204" pitchFamily="34" charset="0"/>
            <a:buChar char="•"/>
          </a:pPr>
          <a:r>
            <a:rPr lang="de-DE" sz="1200">
              <a:latin typeface="Arial" panose="020B0604020202020204" pitchFamily="34" charset="0"/>
              <a:cs typeface="Arial" panose="020B0604020202020204" pitchFamily="34" charset="0"/>
            </a:rPr>
            <a:t>Bei nachweislicher Teilnahme am MINT-Kolleg Verlängerung des Prüfungszeitraums möglich</a:t>
          </a:r>
        </a:p>
        <a:p>
          <a:pPr marL="171450" indent="-171450">
            <a:buFont typeface="Arial" panose="020B0604020202020204" pitchFamily="34" charset="0"/>
            <a:buChar char="•"/>
          </a:pPr>
          <a:r>
            <a:rPr lang="de-DE" sz="1200">
              <a:latin typeface="Arial" panose="020B0604020202020204" pitchFamily="34" charset="0"/>
              <a:cs typeface="Arial" panose="020B0604020202020204" pitchFamily="34" charset="0"/>
            </a:rPr>
            <a:t>Anstatt „Lineare Algebra für die Fachrichtung Informatik I“ auch „Lineare Algebra I“ von Mathematikern möglich -&gt; Anpassung LP im Wahlbereich</a:t>
          </a:r>
          <a:endParaRPr lang="de-DE" sz="1200">
            <a:solidFill>
              <a:srgbClr val="0070C0"/>
            </a:solidFill>
            <a:latin typeface="Arial" panose="020B0604020202020204" pitchFamily="34" charset="0"/>
            <a:cs typeface="Arial" panose="020B0604020202020204" pitchFamily="34" charset="0"/>
          </a:endParaRPr>
        </a:p>
        <a:p>
          <a:pPr marL="0" indent="0">
            <a:buFontTx/>
            <a:buNone/>
          </a:pPr>
          <a:endParaRPr lang="de-DE" sz="300">
            <a:solidFill>
              <a:srgbClr val="0070C0"/>
            </a:solidFill>
            <a:latin typeface="Arial" panose="020B0604020202020204" pitchFamily="34" charset="0"/>
            <a:ea typeface="+mn-ea"/>
            <a:cs typeface="Arial" panose="020B0604020202020204" pitchFamily="34" charset="0"/>
          </a:endParaRPr>
        </a:p>
        <a:p>
          <a:pPr marL="0" indent="0">
            <a:buFontTx/>
            <a:buNone/>
          </a:pPr>
          <a:r>
            <a:rPr lang="de-DE" sz="1200" b="1">
              <a:solidFill>
                <a:srgbClr val="0070C0"/>
              </a:solidFill>
              <a:latin typeface="Arial" panose="020B0604020202020204" pitchFamily="34" charset="0"/>
              <a:ea typeface="+mn-ea"/>
              <a:cs typeface="Arial" panose="020B0604020202020204" pitchFamily="34" charset="0"/>
            </a:rPr>
            <a:t>Fach Mathematik </a:t>
          </a:r>
          <a:endParaRPr lang="de-DE" sz="1200" b="1" baseline="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200" baseline="0">
              <a:solidFill>
                <a:schemeClr val="dk1"/>
              </a:solidFill>
              <a:latin typeface="Arial" panose="020B0604020202020204" pitchFamily="34" charset="0"/>
              <a:ea typeface="+mn-ea"/>
              <a:cs typeface="Arial" panose="020B0604020202020204" pitchFamily="34" charset="0"/>
            </a:rPr>
            <a:t>Entscheiden Sie sich entweder für die Kombination HM 1 &amp; 2 (15 LP) oder Analysis 1 &amp; 2 (18 LP)! </a:t>
          </a:r>
        </a:p>
        <a:p>
          <a:pPr marL="171450" indent="-171450">
            <a:buFont typeface="Arial" panose="020B0604020202020204" pitchFamily="34" charset="0"/>
            <a:buChar char="•"/>
          </a:pPr>
          <a:r>
            <a:rPr lang="de-DE" sz="1200" baseline="0">
              <a:solidFill>
                <a:schemeClr val="dk1"/>
              </a:solidFill>
              <a:latin typeface="Arial" panose="020B0604020202020204" pitchFamily="34" charset="0"/>
              <a:ea typeface="+mn-ea"/>
              <a:cs typeface="Arial" panose="020B0604020202020204" pitchFamily="34" charset="0"/>
            </a:rPr>
            <a:t>Statt des Moduls "Lineare Algebra für die Fachrichtung Informatik" (14 LP) kann auch das Modul "Lineare Algebra 1</a:t>
          </a:r>
          <a:r>
            <a:rPr lang="de-DE" sz="1000" baseline="0">
              <a:solidFill>
                <a:schemeClr val="dk1"/>
              </a:solidFill>
              <a:latin typeface="Arial" panose="020B0604020202020204" pitchFamily="34" charset="0"/>
              <a:ea typeface="+mn-ea"/>
              <a:cs typeface="Arial" panose="020B0604020202020204" pitchFamily="34" charset="0"/>
            </a:rPr>
            <a:t> </a:t>
          </a:r>
          <a:r>
            <a:rPr lang="de-DE" sz="1200" baseline="0">
              <a:solidFill>
                <a:schemeClr val="dk1"/>
              </a:solidFill>
              <a:latin typeface="Arial" panose="020B0604020202020204" pitchFamily="34" charset="0"/>
              <a:ea typeface="+mn-ea"/>
              <a:cs typeface="Arial" panose="020B0604020202020204" pitchFamily="34" charset="0"/>
            </a:rPr>
            <a:t>&amp; 2" (Fachrichtung Mathematik 18 LP) belegt werden.</a:t>
          </a:r>
        </a:p>
        <a:p>
          <a:pPr marL="171450" indent="-171450">
            <a:buFont typeface="Arial" panose="020B0604020202020204" pitchFamily="34" charset="0"/>
            <a:buChar char="•"/>
          </a:pPr>
          <a:r>
            <a:rPr lang="de-DE" sz="1200" baseline="0">
              <a:solidFill>
                <a:schemeClr val="dk1"/>
              </a:solidFill>
              <a:latin typeface="Arial" panose="020B0604020202020204" pitchFamily="34" charset="0"/>
              <a:ea typeface="+mn-ea"/>
              <a:cs typeface="Arial" panose="020B0604020202020204" pitchFamily="34" charset="0"/>
            </a:rPr>
            <a:t>Wählen Sie die Lehrveranstal-tung, für die Sie sich ent-schieden haben, in der Excel-Tabelle über das jeweilige Drop-down-Menü aus.</a:t>
          </a:r>
        </a:p>
        <a:p>
          <a:pPr marL="171450" indent="-171450">
            <a:buFont typeface="Arial" panose="020B0604020202020204" pitchFamily="34" charset="0"/>
            <a:buChar char="•"/>
          </a:pPr>
          <a:endParaRPr lang="de-DE" sz="300" baseline="0">
            <a:solidFill>
              <a:schemeClr val="dk1"/>
            </a:solidFill>
            <a:latin typeface="Arial" panose="020B0604020202020204" pitchFamily="34" charset="0"/>
            <a:ea typeface="+mn-ea"/>
            <a:cs typeface="Arial" panose="020B0604020202020204" pitchFamily="34" charset="0"/>
          </a:endParaRPr>
        </a:p>
        <a:p>
          <a:pPr marL="0" indent="0">
            <a:buFontTx/>
            <a:buNone/>
          </a:pPr>
          <a:r>
            <a:rPr lang="de-DE" sz="1200" b="1">
              <a:solidFill>
                <a:srgbClr val="0070C0"/>
              </a:solidFill>
              <a:latin typeface="Arial" panose="020B0604020202020204" pitchFamily="34" charset="0"/>
              <a:ea typeface="+mn-ea"/>
              <a:cs typeface="Arial" panose="020B0604020202020204" pitchFamily="34" charset="0"/>
            </a:rPr>
            <a:t>Randbedingungen Bachelor</a:t>
          </a:r>
          <a:endParaRPr lang="de-DE" sz="11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200" baseline="0">
              <a:solidFill>
                <a:schemeClr val="dk1"/>
              </a:solidFill>
              <a:latin typeface="Arial" panose="020B0604020202020204" pitchFamily="34" charset="0"/>
              <a:ea typeface="+mn-ea"/>
              <a:cs typeface="Arial" panose="020B0604020202020204" pitchFamily="34" charset="0"/>
            </a:rPr>
            <a:t>Max. 9 LP aus Praktika, Basispraktika und Seminaren (inkl. Proseminar)</a:t>
          </a:r>
          <a:endParaRPr lang="de-DE" sz="11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200" baseline="0">
              <a:solidFill>
                <a:schemeClr val="dk1"/>
              </a:solidFill>
              <a:latin typeface="Arial" panose="020B0604020202020204" pitchFamily="34" charset="0"/>
              <a:ea typeface="+mn-ea"/>
              <a:cs typeface="Arial" panose="020B0604020202020204" pitchFamily="34" charset="0"/>
            </a:rPr>
            <a:t>Min. 1 Stammodul -&gt; dieses kann im Master nicht ein zweites Mal belegt werden (im Master sind derzeit 4 Stammmodule Pflicht)</a:t>
          </a:r>
        </a:p>
        <a:p>
          <a:pPr marL="171450" indent="-171450">
            <a:buFont typeface="Arial" panose="020B0604020202020204" pitchFamily="34" charset="0"/>
            <a:buChar char="•"/>
          </a:pPr>
          <a:endParaRPr lang="de-DE" sz="300" baseline="0">
            <a:solidFill>
              <a:schemeClr val="dk1"/>
            </a:solidFill>
            <a:latin typeface="Arial" panose="020B0604020202020204" pitchFamily="34" charset="0"/>
            <a:ea typeface="+mn-ea"/>
            <a:cs typeface="Arial" panose="020B0604020202020204" pitchFamily="34" charset="0"/>
          </a:endParaRPr>
        </a:p>
        <a:p>
          <a:pPr marL="0" indent="0">
            <a:buFontTx/>
            <a:buNone/>
          </a:pPr>
          <a:r>
            <a:rPr lang="de-DE" sz="1200" b="1">
              <a:solidFill>
                <a:srgbClr val="0070C0"/>
              </a:solidFill>
              <a:latin typeface="Arial" panose="020B0604020202020204" pitchFamily="34" charset="0"/>
              <a:ea typeface="+mn-ea"/>
              <a:cs typeface="Arial" panose="020B0604020202020204" pitchFamily="34" charset="0"/>
            </a:rPr>
            <a:t>Modulhandbuch</a:t>
          </a:r>
          <a:endParaRPr lang="de-DE" sz="11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200" baseline="0">
              <a:solidFill>
                <a:schemeClr val="dk1"/>
              </a:solidFill>
              <a:latin typeface="Arial" panose="020B0604020202020204" pitchFamily="34" charset="0"/>
              <a:ea typeface="+mn-ea"/>
              <a:cs typeface="Arial" panose="020B0604020202020204" pitchFamily="34" charset="0"/>
            </a:rPr>
            <a:t>Das Modulhandbuch wird halbjährlich aktualisiert. Bitte prüfen Sie es regelmäßig auf für Sie relevante Änderungen </a:t>
          </a:r>
        </a:p>
        <a:p>
          <a:endParaRPr lang="de-DE" sz="1100"/>
        </a:p>
        <a:p>
          <a:endParaRPr lang="de-DE" sz="1100"/>
        </a:p>
        <a:p>
          <a:endParaRPr lang="de-DE" sz="1100"/>
        </a:p>
      </xdr:txBody>
    </xdr:sp>
    <xdr:clientData/>
  </xdr:twoCellAnchor>
  <xdr:twoCellAnchor>
    <xdr:from>
      <xdr:col>9</xdr:col>
      <xdr:colOff>63500</xdr:colOff>
      <xdr:row>34</xdr:row>
      <xdr:rowOff>63500</xdr:rowOff>
    </xdr:from>
    <xdr:to>
      <xdr:col>11</xdr:col>
      <xdr:colOff>774700</xdr:colOff>
      <xdr:row>61</xdr:row>
      <xdr:rowOff>101600</xdr:rowOff>
    </xdr:to>
    <xdr:sp macro="" textlink="">
      <xdr:nvSpPr>
        <xdr:cNvPr id="4" name="Textfeld 3">
          <a:extLst>
            <a:ext uri="{FF2B5EF4-FFF2-40B4-BE49-F238E27FC236}">
              <a16:creationId xmlns:a16="http://schemas.microsoft.com/office/drawing/2014/main" id="{759915A7-FD8C-4846-8899-CC62F6F266A7}"/>
            </a:ext>
          </a:extLst>
        </xdr:cNvPr>
        <xdr:cNvSpPr txBox="1"/>
      </xdr:nvSpPr>
      <xdr:spPr>
        <a:xfrm>
          <a:off x="6489700" y="13601700"/>
          <a:ext cx="2362200" cy="886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64008" rtlCol="0" anchor="t"/>
        <a:lstStyle/>
        <a:p>
          <a:pPr marL="0" indent="0">
            <a:buFontTx/>
            <a:buNone/>
          </a:pPr>
          <a:r>
            <a:rPr lang="de-DE" sz="1200" b="1">
              <a:solidFill>
                <a:srgbClr val="0070C0"/>
              </a:solidFill>
              <a:latin typeface="Arial" panose="020B0604020202020204" pitchFamily="34" charset="0"/>
              <a:ea typeface="+mn-ea"/>
              <a:cs typeface="Arial" panose="020B0604020202020204" pitchFamily="34" charset="0"/>
            </a:rPr>
            <a:t>Schriftliche Prüfungen</a:t>
          </a:r>
          <a:r>
            <a:rPr lang="de-DE" sz="1200" baseline="0">
              <a:solidFill>
                <a:schemeClr val="tx1"/>
              </a:solidFill>
              <a:latin typeface="Arial" panose="020B0604020202020204" pitchFamily="34" charset="0"/>
              <a:ea typeface="+mn-ea"/>
              <a:cs typeface="Arial" panose="020B0604020202020204" pitchFamily="34" charset="0"/>
            </a:rPr>
            <a:t>	</a:t>
          </a:r>
          <a:endParaRPr lang="de-DE" sz="12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200">
              <a:solidFill>
                <a:schemeClr val="tx1"/>
              </a:solidFill>
              <a:latin typeface="Arial" panose="020B0604020202020204" pitchFamily="34" charset="0"/>
              <a:ea typeface="+mn-ea"/>
              <a:cs typeface="Arial" panose="020B0604020202020204" pitchFamily="34" charset="0"/>
            </a:rPr>
            <a:t>Prüfung im Erstversuch nicht bestanden</a:t>
          </a:r>
          <a:r>
            <a:rPr lang="de-DE" sz="1200" baseline="0">
              <a:solidFill>
                <a:schemeClr val="tx1"/>
              </a:solidFill>
              <a:latin typeface="Arial" panose="020B0604020202020204" pitchFamily="34" charset="0"/>
              <a:ea typeface="+mn-ea"/>
              <a:cs typeface="Arial" panose="020B0604020202020204" pitchFamily="34" charset="0"/>
            </a:rPr>
            <a:t> -&gt; Zweitversuch </a:t>
          </a:r>
        </a:p>
        <a:p>
          <a:pPr marL="171450" indent="-171450">
            <a:buFont typeface="Arial" panose="020B0604020202020204" pitchFamily="34" charset="0"/>
            <a:buChar char="•"/>
          </a:pPr>
          <a:r>
            <a:rPr lang="de-DE" sz="1200" baseline="0">
              <a:solidFill>
                <a:schemeClr val="tx1"/>
              </a:solidFill>
              <a:latin typeface="Arial" panose="020B0604020202020204" pitchFamily="34" charset="0"/>
              <a:ea typeface="+mn-ea"/>
              <a:cs typeface="Arial" panose="020B0604020202020204" pitchFamily="34" charset="0"/>
            </a:rPr>
            <a:t>Zweitversuch nicht bestanden -&gt; zeitnah mündliche Nachprüfung, Ergebnis im besten Fall 4.0 </a:t>
          </a:r>
        </a:p>
        <a:p>
          <a:pPr marL="171450" indent="-171450">
            <a:buFont typeface="Arial" panose="020B0604020202020204" pitchFamily="34" charset="0"/>
            <a:buChar char="•"/>
          </a:pPr>
          <a:r>
            <a:rPr lang="de-DE" sz="1200" baseline="0">
              <a:solidFill>
                <a:schemeClr val="tx1"/>
              </a:solidFill>
              <a:latin typeface="Arial" panose="020B0604020202020204" pitchFamily="34" charset="0"/>
              <a:ea typeface="+mn-ea"/>
              <a:cs typeface="Arial" panose="020B0604020202020204" pitchFamily="34" charset="0"/>
            </a:rPr>
            <a:t>Endgültig nicht bestanden -&gt; Prüfungsanspruch verloren, Studium beendet</a:t>
          </a:r>
        </a:p>
        <a:p>
          <a:pPr marL="171450" indent="-171450">
            <a:buFont typeface="Arial" panose="020B0604020202020204" pitchFamily="34" charset="0"/>
            <a:buChar char="•"/>
          </a:pPr>
          <a:r>
            <a:rPr lang="de-DE" sz="1200" baseline="0">
              <a:solidFill>
                <a:schemeClr val="tx1"/>
              </a:solidFill>
              <a:latin typeface="Arial" panose="020B0604020202020204" pitchFamily="34" charset="0"/>
              <a:ea typeface="+mn-ea"/>
              <a:cs typeface="Arial" panose="020B0604020202020204" pitchFamily="34" charset="0"/>
            </a:rPr>
            <a:t>Über begründeten Härtefall-antrag u.U. den Prüfungs-anspruch zurückerhalten </a:t>
          </a:r>
          <a:r>
            <a:rPr lang="de-DE" sz="1200">
              <a:solidFill>
                <a:schemeClr val="tx1"/>
              </a:solidFill>
              <a:latin typeface="Arial" panose="020B0604020202020204" pitchFamily="34" charset="0"/>
              <a:cs typeface="Arial" panose="020B0604020202020204" pitchFamily="34" charset="0"/>
            </a:rPr>
            <a:t> (ein weiterer schriftlicher und mündlicher Prüfungsversuch)</a:t>
          </a:r>
        </a:p>
        <a:p>
          <a:pPr marL="171450" indent="-171450">
            <a:buFont typeface="Arial" panose="020B0604020202020204" pitchFamily="34" charset="0"/>
            <a:buChar char="•"/>
          </a:pPr>
          <a:r>
            <a:rPr lang="de-DE" sz="1200">
              <a:solidFill>
                <a:schemeClr val="tx1"/>
              </a:solidFill>
              <a:latin typeface="Arial" panose="020B0604020202020204" pitchFamily="34" charset="0"/>
              <a:cs typeface="Arial" panose="020B0604020202020204" pitchFamily="34" charset="0"/>
            </a:rPr>
            <a:t>Eine zweite Wiederholung der </a:t>
          </a:r>
          <a:r>
            <a:rPr lang="de-DE" sz="1200" u="none">
              <a:solidFill>
                <a:schemeClr val="tx1"/>
              </a:solidFill>
              <a:latin typeface="Arial" panose="020B0604020202020204" pitchFamily="34" charset="0"/>
              <a:cs typeface="Arial" panose="020B0604020202020204" pitchFamily="34" charset="0"/>
            </a:rPr>
            <a:t>Orientierungsprüfung</a:t>
          </a:r>
          <a:r>
            <a:rPr lang="de-DE" sz="1200">
              <a:solidFill>
                <a:schemeClr val="tx1"/>
              </a:solidFill>
              <a:latin typeface="Arial" panose="020B0604020202020204" pitchFamily="34" charset="0"/>
              <a:cs typeface="Arial" panose="020B0604020202020204" pitchFamily="34" charset="0"/>
            </a:rPr>
            <a:t> ist ausgeschlossen.</a:t>
          </a:r>
          <a:endParaRPr lang="de-DE" sz="1100"/>
        </a:p>
      </xdr:txBody>
    </xdr:sp>
    <xdr:clientData/>
  </xdr:twoCellAnchor>
  <xdr:twoCellAnchor>
    <xdr:from>
      <xdr:col>9</xdr:col>
      <xdr:colOff>38100</xdr:colOff>
      <xdr:row>61</xdr:row>
      <xdr:rowOff>167923</xdr:rowOff>
    </xdr:from>
    <xdr:to>
      <xdr:col>11</xdr:col>
      <xdr:colOff>774700</xdr:colOff>
      <xdr:row>75</xdr:row>
      <xdr:rowOff>203200</xdr:rowOff>
    </xdr:to>
    <xdr:sp macro="" textlink="">
      <xdr:nvSpPr>
        <xdr:cNvPr id="5" name="Textfeld 4">
          <a:extLst>
            <a:ext uri="{FF2B5EF4-FFF2-40B4-BE49-F238E27FC236}">
              <a16:creationId xmlns:a16="http://schemas.microsoft.com/office/drawing/2014/main" id="{81373BC1-AADF-5B42-AD6C-6656303F8E0F}"/>
            </a:ext>
          </a:extLst>
        </xdr:cNvPr>
        <xdr:cNvSpPr txBox="1"/>
      </xdr:nvSpPr>
      <xdr:spPr>
        <a:xfrm>
          <a:off x="6464300" y="22532623"/>
          <a:ext cx="2387600" cy="409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64008" bIns="18288" rtlCol="0" anchor="t"/>
        <a:lstStyle/>
        <a:p>
          <a:r>
            <a:rPr lang="de-DE" sz="1200" b="1">
              <a:solidFill>
                <a:srgbClr val="0070C0"/>
              </a:solidFill>
              <a:latin typeface="Arial" panose="020B0604020202020204" pitchFamily="34" charset="0"/>
              <a:cs typeface="Arial" panose="020B0604020202020204" pitchFamily="34" charset="0"/>
            </a:rPr>
            <a:t>Wichtige Links</a:t>
          </a:r>
          <a:endParaRPr lang="de-DE" sz="1200" b="1">
            <a:solidFill>
              <a:schemeClr val="tx1"/>
            </a:solidFill>
            <a:latin typeface="Arial" panose="020B0604020202020204" pitchFamily="34" charset="0"/>
            <a:ea typeface="+mn-ea"/>
            <a:cs typeface="Arial" panose="020B0604020202020204" pitchFamily="34" charset="0"/>
          </a:endParaRPr>
        </a:p>
      </xdr:txBody>
    </xdr:sp>
    <xdr:clientData/>
  </xdr:twoCellAnchor>
  <xdr:twoCellAnchor>
    <xdr:from>
      <xdr:col>9</xdr:col>
      <xdr:colOff>88900</xdr:colOff>
      <xdr:row>44</xdr:row>
      <xdr:rowOff>139700</xdr:rowOff>
    </xdr:from>
    <xdr:to>
      <xdr:col>11</xdr:col>
      <xdr:colOff>749300</xdr:colOff>
      <xdr:row>50</xdr:row>
      <xdr:rowOff>241300</xdr:rowOff>
    </xdr:to>
    <xdr:sp macro="" textlink="">
      <xdr:nvSpPr>
        <xdr:cNvPr id="6" name="Textfeld 5">
          <a:hlinkClick xmlns:r="http://schemas.openxmlformats.org/officeDocument/2006/relationships" r:id="rId1"/>
          <a:extLst>
            <a:ext uri="{FF2B5EF4-FFF2-40B4-BE49-F238E27FC236}">
              <a16:creationId xmlns:a16="http://schemas.microsoft.com/office/drawing/2014/main" id="{CCE18A9E-85A0-3F45-8F13-8152FB6C12CD}"/>
            </a:ext>
          </a:extLst>
        </xdr:cNvPr>
        <xdr:cNvSpPr txBox="1"/>
      </xdr:nvSpPr>
      <xdr:spPr>
        <a:xfrm>
          <a:off x="6515100" y="16789400"/>
          <a:ext cx="2311400" cy="215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64008" tIns="18288" bIns="9144" rtlCol="0" anchor="t"/>
        <a:lstStyle/>
        <a:p>
          <a:pPr marL="0" indent="0">
            <a:buFontTx/>
            <a:buNone/>
          </a:pPr>
          <a:r>
            <a:rPr lang="de-DE" sz="1200" b="1">
              <a:solidFill>
                <a:srgbClr val="0070C0"/>
              </a:solidFill>
              <a:latin typeface="Arial" panose="020B0604020202020204" pitchFamily="34" charset="0"/>
              <a:ea typeface="+mn-ea"/>
              <a:cs typeface="Arial" panose="020B0604020202020204" pitchFamily="34" charset="0"/>
            </a:rPr>
            <a:t>Proseminare</a:t>
          </a:r>
        </a:p>
        <a:p>
          <a:pPr marL="171450" lvl="0" indent="-171450">
            <a:buFont typeface="Arial" panose="020B0604020202020204" pitchFamily="34" charset="0"/>
            <a:buChar char="•"/>
          </a:pPr>
          <a:r>
            <a:rPr lang="de-DE" sz="1200">
              <a:solidFill>
                <a:schemeClr val="tx1"/>
              </a:solidFill>
              <a:latin typeface="Arial" panose="020B0604020202020204" pitchFamily="34" charset="0"/>
              <a:cs typeface="Arial" panose="020B0604020202020204" pitchFamily="34" charset="0"/>
            </a:rPr>
            <a:t>Für einige Proseminare findet die Anmeldung online statt: </a:t>
          </a:r>
          <a:r>
            <a:rPr lang="de-DE" sz="1200" u="sng" baseline="0">
              <a:solidFill>
                <a:srgbClr val="0070C0"/>
              </a:solidFill>
              <a:latin typeface="Arial" panose="020B0604020202020204" pitchFamily="34" charset="0"/>
              <a:ea typeface="+mn-ea"/>
              <a:cs typeface="Arial" panose="020B0604020202020204" pitchFamily="34" charset="0"/>
            </a:rPr>
            <a:t>http://portal.wiwi.kit.edu</a:t>
          </a:r>
        </a:p>
        <a:p>
          <a:pPr marL="171450" lvl="0" indent="-171450">
            <a:buFont typeface="Arial" panose="020B0604020202020204" pitchFamily="34" charset="0"/>
            <a:buChar char="•"/>
          </a:pPr>
          <a:r>
            <a:rPr lang="de-DE" sz="1200">
              <a:solidFill>
                <a:schemeClr val="tx1"/>
              </a:solidFill>
              <a:latin typeface="Arial" panose="020B0604020202020204" pitchFamily="34" charset="0"/>
              <a:cs typeface="Arial" panose="020B0604020202020204" pitchFamily="34" charset="0"/>
            </a:rPr>
            <a:t>Manche Proseminare</a:t>
          </a:r>
          <a:r>
            <a:rPr lang="de-DE" sz="1200" baseline="0">
              <a:solidFill>
                <a:schemeClr val="tx1"/>
              </a:solidFill>
              <a:latin typeface="Arial" panose="020B0604020202020204" pitchFamily="34" charset="0"/>
              <a:cs typeface="Arial" panose="020B0604020202020204" pitchFamily="34" charset="0"/>
            </a:rPr>
            <a:t> </a:t>
          </a:r>
          <a:r>
            <a:rPr lang="de-DE" sz="1200">
              <a:solidFill>
                <a:schemeClr val="tx1"/>
              </a:solidFill>
              <a:latin typeface="Arial" panose="020B0604020202020204" pitchFamily="34" charset="0"/>
              <a:cs typeface="Arial" panose="020B0604020202020204" pitchFamily="34" charset="0"/>
            </a:rPr>
            <a:t>findet man bei den Lehrstühlen (Homepages / Aushänge)</a:t>
          </a:r>
        </a:p>
        <a:p>
          <a:pPr marL="171450" lvl="0" indent="-171450">
            <a:buFont typeface="Arial" panose="020B0604020202020204" pitchFamily="34" charset="0"/>
            <a:buChar char="•"/>
          </a:pPr>
          <a:r>
            <a:rPr lang="de-DE" sz="1200">
              <a:solidFill>
                <a:schemeClr val="tx1"/>
              </a:solidFill>
              <a:latin typeface="Arial" panose="020B0604020202020204" pitchFamily="34" charset="0"/>
              <a:cs typeface="Arial" panose="020B0604020202020204" pitchFamily="34" charset="0"/>
            </a:rPr>
            <a:t>Manche Seminare</a:t>
          </a:r>
          <a:r>
            <a:rPr lang="de-DE" sz="1200" baseline="0">
              <a:solidFill>
                <a:schemeClr val="tx1"/>
              </a:solidFill>
              <a:latin typeface="Arial" panose="020B0604020202020204" pitchFamily="34" charset="0"/>
              <a:cs typeface="Arial" panose="020B0604020202020204" pitchFamily="34" charset="0"/>
            </a:rPr>
            <a:t> sind auch als Proseminar absolvierbar (nachfragen!)</a:t>
          </a:r>
          <a:endParaRPr lang="de-DE" sz="1200">
            <a:solidFill>
              <a:schemeClr val="tx1"/>
            </a:solidFill>
            <a:latin typeface="Arial" panose="020B0604020202020204" pitchFamily="34" charset="0"/>
            <a:cs typeface="Arial" panose="020B0604020202020204" pitchFamily="34" charset="0"/>
          </a:endParaRPr>
        </a:p>
        <a:p>
          <a:pPr marL="171450" lvl="0" indent="-171450">
            <a:buFont typeface="Arial" panose="020B0604020202020204" pitchFamily="34" charset="0"/>
            <a:buChar char="•"/>
          </a:pPr>
          <a:r>
            <a:rPr lang="de-DE" sz="1200">
              <a:solidFill>
                <a:schemeClr val="tx1"/>
              </a:solidFill>
              <a:latin typeface="Arial" panose="020B0604020202020204" pitchFamily="34" charset="0"/>
              <a:cs typeface="Arial" panose="020B0604020202020204" pitchFamily="34" charset="0"/>
            </a:rPr>
            <a:t>Früh</a:t>
          </a:r>
          <a:r>
            <a:rPr lang="de-DE" sz="1200" baseline="0">
              <a:solidFill>
                <a:schemeClr val="tx1"/>
              </a:solidFill>
              <a:latin typeface="Arial" panose="020B0604020202020204" pitchFamily="34" charset="0"/>
              <a:cs typeface="Arial" panose="020B0604020202020204" pitchFamily="34" charset="0"/>
            </a:rPr>
            <a:t> </a:t>
          </a:r>
          <a:r>
            <a:rPr lang="de-DE" sz="1200">
              <a:solidFill>
                <a:schemeClr val="tx1"/>
              </a:solidFill>
              <a:latin typeface="Arial" panose="020B0604020202020204" pitchFamily="34" charset="0"/>
              <a:cs typeface="Arial" panose="020B0604020202020204" pitchFamily="34" charset="0"/>
            </a:rPr>
            <a:t>anmelden, da beliebte Themen schnell vergeben</a:t>
          </a:r>
          <a:endParaRPr lang="de-DE" sz="1100"/>
        </a:p>
      </xdr:txBody>
    </xdr:sp>
    <xdr:clientData/>
  </xdr:twoCellAnchor>
  <xdr:twoCellAnchor>
    <xdr:from>
      <xdr:col>9</xdr:col>
      <xdr:colOff>88900</xdr:colOff>
      <xdr:row>50</xdr:row>
      <xdr:rowOff>203199</xdr:rowOff>
    </xdr:from>
    <xdr:to>
      <xdr:col>11</xdr:col>
      <xdr:colOff>736600</xdr:colOff>
      <xdr:row>54</xdr:row>
      <xdr:rowOff>0</xdr:rowOff>
    </xdr:to>
    <xdr:sp macro="" textlink="">
      <xdr:nvSpPr>
        <xdr:cNvPr id="7" name="Textfeld 6">
          <a:hlinkClick xmlns:r="http://schemas.openxmlformats.org/officeDocument/2006/relationships" r:id="rId2"/>
          <a:extLst>
            <a:ext uri="{FF2B5EF4-FFF2-40B4-BE49-F238E27FC236}">
              <a16:creationId xmlns:a16="http://schemas.microsoft.com/office/drawing/2014/main" id="{5F333FE3-E4CA-5843-AB7F-78CFDD4634DD}"/>
            </a:ext>
          </a:extLst>
        </xdr:cNvPr>
        <xdr:cNvSpPr txBox="1"/>
      </xdr:nvSpPr>
      <xdr:spPr>
        <a:xfrm>
          <a:off x="6515100" y="18910299"/>
          <a:ext cx="2298700" cy="1143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64008" tIns="18288" bIns="9144"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200" b="1">
              <a:solidFill>
                <a:srgbClr val="0070C0"/>
              </a:solidFill>
              <a:latin typeface="Arial" panose="020B0604020202020204" pitchFamily="34" charset="0"/>
              <a:ea typeface="+mn-ea"/>
              <a:cs typeface="Arial" panose="020B0604020202020204" pitchFamily="34" charset="0"/>
            </a:rPr>
            <a:t>Parallelstudium</a:t>
          </a:r>
        </a:p>
        <a:p>
          <a:pPr marL="171450" lvl="0" indent="-171450">
            <a:buFont typeface="Arial" panose="020B0604020202020204" pitchFamily="34" charset="0"/>
            <a:buChar char="•"/>
          </a:pPr>
          <a:r>
            <a:rPr lang="de-DE" sz="1200">
              <a:solidFill>
                <a:schemeClr val="tx1"/>
              </a:solidFill>
              <a:latin typeface="Arial" panose="020B0604020202020204" pitchFamily="34" charset="0"/>
              <a:ea typeface="+mn-ea"/>
              <a:cs typeface="Arial" panose="020B0604020202020204" pitchFamily="34" charset="0"/>
            </a:rPr>
            <a:t>Beantragung Studierende können in mehr als nur einem Studiengang zeitgleich immatrikuliert sein. </a:t>
          </a:r>
          <a:r>
            <a:rPr lang="de-DE" sz="1200" u="sng">
              <a:solidFill>
                <a:srgbClr val="0070C0"/>
              </a:solidFill>
              <a:latin typeface="Arial" panose="020B0604020202020204" pitchFamily="34" charset="0"/>
              <a:ea typeface="+mn-ea"/>
              <a:cs typeface="Arial" panose="020B0604020202020204" pitchFamily="34" charset="0"/>
            </a:rPr>
            <a:t>Weiter informationen</a:t>
          </a:r>
        </a:p>
      </xdr:txBody>
    </xdr:sp>
    <xdr:clientData/>
  </xdr:twoCellAnchor>
  <xdr:twoCellAnchor>
    <xdr:from>
      <xdr:col>9</xdr:col>
      <xdr:colOff>88900</xdr:colOff>
      <xdr:row>53</xdr:row>
      <xdr:rowOff>241300</xdr:rowOff>
    </xdr:from>
    <xdr:to>
      <xdr:col>11</xdr:col>
      <xdr:colOff>800100</xdr:colOff>
      <xdr:row>61</xdr:row>
      <xdr:rowOff>38100</xdr:rowOff>
    </xdr:to>
    <xdr:sp macro="" textlink="">
      <xdr:nvSpPr>
        <xdr:cNvPr id="8" name="Textfeld 7">
          <a:extLst>
            <a:ext uri="{FF2B5EF4-FFF2-40B4-BE49-F238E27FC236}">
              <a16:creationId xmlns:a16="http://schemas.microsoft.com/office/drawing/2014/main" id="{DF6B7222-40CD-004E-9C03-A3F4A5C63FE7}"/>
            </a:ext>
          </a:extLst>
        </xdr:cNvPr>
        <xdr:cNvSpPr txBox="1"/>
      </xdr:nvSpPr>
      <xdr:spPr>
        <a:xfrm>
          <a:off x="6515100" y="19964400"/>
          <a:ext cx="2362200" cy="243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64008" tIns="0" bIns="0" rtlCol="0" anchor="t"/>
        <a:lstStyle/>
        <a:p>
          <a:pPr marL="0" lvl="0" indent="0">
            <a:buFontTx/>
            <a:buNone/>
          </a:pPr>
          <a:endParaRPr lang="de-DE" sz="300" b="1">
            <a:solidFill>
              <a:srgbClr val="0070C0"/>
            </a:solidFill>
            <a:latin typeface="Arial" panose="020B0604020202020204" pitchFamily="34" charset="0"/>
            <a:ea typeface="+mn-ea"/>
            <a:cs typeface="Arial" panose="020B0604020202020204" pitchFamily="34" charset="0"/>
          </a:endParaRPr>
        </a:p>
        <a:p>
          <a:pPr marL="0" lvl="0" indent="0">
            <a:buFontTx/>
            <a:buNone/>
          </a:pPr>
          <a:r>
            <a:rPr lang="de-DE" sz="1200" b="1">
              <a:solidFill>
                <a:srgbClr val="0070C0"/>
              </a:solidFill>
              <a:latin typeface="Arial" panose="020B0604020202020204" pitchFamily="34" charset="0"/>
              <a:ea typeface="+mn-ea"/>
              <a:cs typeface="Arial" panose="020B0604020202020204" pitchFamily="34" charset="0"/>
            </a:rPr>
            <a:t>Studienzeitverlängerungen</a:t>
          </a:r>
        </a:p>
        <a:p>
          <a:pPr marL="171450" lvl="0" indent="-171450">
            <a:buFont typeface="Arial" panose="020B0604020202020204" pitchFamily="34" charset="0"/>
            <a:buChar char="•"/>
          </a:pPr>
          <a:r>
            <a:rPr lang="de-DE" sz="1200">
              <a:solidFill>
                <a:schemeClr val="tx1"/>
              </a:solidFill>
              <a:latin typeface="Arial" panose="020B0604020202020204" pitchFamily="34" charset="0"/>
              <a:cs typeface="Arial" panose="020B0604020202020204" pitchFamily="34" charset="0"/>
            </a:rPr>
            <a:t>Studieren</a:t>
          </a:r>
          <a:r>
            <a:rPr lang="de-DE" sz="1200" baseline="0">
              <a:solidFill>
                <a:schemeClr val="tx1"/>
              </a:solidFill>
              <a:latin typeface="Arial" panose="020B0604020202020204" pitchFamily="34" charset="0"/>
              <a:cs typeface="Arial" panose="020B0604020202020204" pitchFamily="34" charset="0"/>
            </a:rPr>
            <a:t> </a:t>
          </a:r>
          <a:r>
            <a:rPr lang="de-DE" sz="1200">
              <a:solidFill>
                <a:schemeClr val="tx1"/>
              </a:solidFill>
              <a:latin typeface="Arial" panose="020B0604020202020204" pitchFamily="34" charset="0"/>
              <a:cs typeface="Arial" panose="020B0604020202020204" pitchFamily="34" charset="0"/>
            </a:rPr>
            <a:t>über das 9. Semester hinaus nur auf Antrag -&gt; informieren über Fristen</a:t>
          </a:r>
          <a:r>
            <a:rPr lang="de-DE" sz="1200" baseline="0">
              <a:solidFill>
                <a:schemeClr val="tx1"/>
              </a:solidFill>
              <a:latin typeface="Arial" panose="020B0604020202020204" pitchFamily="34" charset="0"/>
              <a:cs typeface="Arial" panose="020B0604020202020204" pitchFamily="34" charset="0"/>
            </a:rPr>
            <a:t> und Abläufe</a:t>
          </a:r>
        </a:p>
        <a:p>
          <a:pPr marL="171450" lvl="0" indent="-171450">
            <a:buFont typeface="Arial" panose="020B0604020202020204" pitchFamily="34" charset="0"/>
            <a:buChar char="•"/>
          </a:pPr>
          <a:endParaRPr lang="de-DE" sz="300">
            <a:solidFill>
              <a:schemeClr val="tx1"/>
            </a:solidFill>
            <a:latin typeface="Arial" panose="020B0604020202020204" pitchFamily="34" charset="0"/>
            <a:cs typeface="Arial" panose="020B0604020202020204" pitchFamily="34" charset="0"/>
          </a:endParaRPr>
        </a:p>
        <a:p>
          <a:pPr marL="0" lvl="0" indent="0">
            <a:buFontTx/>
            <a:buNone/>
          </a:pPr>
          <a:r>
            <a:rPr lang="de-DE" sz="1200" b="1">
              <a:solidFill>
                <a:srgbClr val="0070C0"/>
              </a:solidFill>
              <a:latin typeface="Arial" panose="020B0604020202020204" pitchFamily="34" charset="0"/>
              <a:ea typeface="+mn-ea"/>
              <a:cs typeface="Arial" panose="020B0604020202020204" pitchFamily="34" charset="0"/>
            </a:rPr>
            <a:t>Auslandssemester</a:t>
          </a:r>
          <a:r>
            <a:rPr lang="de-DE" sz="1200">
              <a:solidFill>
                <a:schemeClr val="tx1"/>
              </a:solidFill>
              <a:latin typeface="Arial" panose="020B0604020202020204" pitchFamily="34" charset="0"/>
              <a:ea typeface="+mn-ea"/>
              <a:cs typeface="Arial" panose="020B0604020202020204" pitchFamily="34" charset="0"/>
            </a:rPr>
            <a:t> </a:t>
          </a:r>
        </a:p>
        <a:p>
          <a:pPr marL="171450" indent="-171450">
            <a:buFont typeface="Arial" panose="020B0604020202020204" pitchFamily="34" charset="0"/>
            <a:buChar char="•"/>
          </a:pPr>
          <a:r>
            <a:rPr lang="de-DE" sz="1200">
              <a:solidFill>
                <a:schemeClr val="tx1"/>
              </a:solidFill>
              <a:latin typeface="Arial" panose="020B0604020202020204" pitchFamily="34" charset="0"/>
              <a:ea typeface="+mn-ea"/>
              <a:cs typeface="Arial" panose="020B0604020202020204" pitchFamily="34" charset="0"/>
            </a:rPr>
            <a:t>frühzeitig planen</a:t>
          </a:r>
          <a:r>
            <a:rPr lang="de-DE" sz="1200" baseline="0">
              <a:solidFill>
                <a:schemeClr val="tx1"/>
              </a:solidFill>
              <a:latin typeface="Arial" panose="020B0604020202020204" pitchFamily="34" charset="0"/>
              <a:ea typeface="+mn-ea"/>
              <a:cs typeface="Arial" panose="020B0604020202020204" pitchFamily="34" charset="0"/>
            </a:rPr>
            <a:t> / sich beraten lassen</a:t>
          </a:r>
          <a:r>
            <a:rPr lang="de-DE" sz="1200">
              <a:solidFill>
                <a:schemeClr val="tx1"/>
              </a:solidFill>
              <a:latin typeface="Arial" panose="020B0604020202020204" pitchFamily="34" charset="0"/>
              <a:ea typeface="+mn-ea"/>
              <a:cs typeface="Arial" panose="020B0604020202020204" pitchFamily="34" charset="0"/>
            </a:rPr>
            <a:t> (Sprachkurs!) </a:t>
          </a:r>
        </a:p>
        <a:p>
          <a:pPr marL="171450" indent="-171450">
            <a:buFont typeface="Arial" panose="020B0604020202020204" pitchFamily="34" charset="0"/>
            <a:buChar char="•"/>
          </a:pPr>
          <a:endParaRPr lang="de-DE" sz="300">
            <a:solidFill>
              <a:schemeClr val="tx1"/>
            </a:solidFill>
            <a:latin typeface="Arial" panose="020B0604020202020204" pitchFamily="34" charset="0"/>
            <a:ea typeface="+mn-ea"/>
            <a:cs typeface="Arial" panose="020B0604020202020204" pitchFamily="34" charset="0"/>
          </a:endParaRPr>
        </a:p>
        <a:p>
          <a:pPr marL="0" indent="0">
            <a:buFontTx/>
            <a:buNone/>
          </a:pPr>
          <a:r>
            <a:rPr lang="de-DE" sz="1200" b="1">
              <a:solidFill>
                <a:srgbClr val="0070C0"/>
              </a:solidFill>
              <a:latin typeface="Arial" panose="020B0604020202020204" pitchFamily="34" charset="0"/>
              <a:ea typeface="+mn-ea"/>
              <a:cs typeface="Arial" panose="020B0604020202020204" pitchFamily="34" charset="0"/>
            </a:rPr>
            <a:t>Mastervorzug</a:t>
          </a:r>
          <a:r>
            <a:rPr lang="de-DE" sz="1200">
              <a:solidFill>
                <a:schemeClr val="tx1"/>
              </a:solidFill>
              <a:latin typeface="Arial" panose="020B0604020202020204" pitchFamily="34" charset="0"/>
              <a:ea typeface="+mn-ea"/>
              <a:cs typeface="Arial" panose="020B0604020202020204" pitchFamily="34" charset="0"/>
            </a:rPr>
            <a:t> </a:t>
          </a:r>
        </a:p>
        <a:p>
          <a:pPr marL="171450" indent="-171450">
            <a:buFont typeface="Arial" panose="020B0604020202020204" pitchFamily="34" charset="0"/>
            <a:buChar char="•"/>
          </a:pPr>
          <a:r>
            <a:rPr lang="de-DE" sz="1200">
              <a:solidFill>
                <a:schemeClr val="tx1"/>
              </a:solidFill>
              <a:latin typeface="Arial" panose="020B0604020202020204" pitchFamily="34" charset="0"/>
              <a:ea typeface="+mn-ea"/>
              <a:cs typeface="Arial" panose="020B0604020202020204" pitchFamily="34" charset="0"/>
            </a:rPr>
            <a:t>Gegen Ende des Bachelor-Studiums können bis zu 30 LP für</a:t>
          </a:r>
          <a:r>
            <a:rPr lang="de-DE" sz="1200" baseline="0">
              <a:solidFill>
                <a:schemeClr val="tx1"/>
              </a:solidFill>
              <a:latin typeface="Arial" panose="020B0604020202020204" pitchFamily="34" charset="0"/>
              <a:ea typeface="+mn-ea"/>
              <a:cs typeface="Arial" panose="020B0604020202020204" pitchFamily="34" charset="0"/>
            </a:rPr>
            <a:t> das</a:t>
          </a:r>
          <a:r>
            <a:rPr lang="de-DE" sz="1200">
              <a:solidFill>
                <a:schemeClr val="tx1"/>
              </a:solidFill>
              <a:latin typeface="Arial" panose="020B0604020202020204" pitchFamily="34" charset="0"/>
              <a:ea typeface="+mn-ea"/>
              <a:cs typeface="Arial" panose="020B0604020202020204" pitchFamily="34" charset="0"/>
            </a:rPr>
            <a:t> Master-Studium am KIT vorgezogen werden </a:t>
          </a:r>
        </a:p>
        <a:p>
          <a:endParaRPr lang="de-DE" sz="1100"/>
        </a:p>
      </xdr:txBody>
    </xdr:sp>
    <xdr:clientData/>
  </xdr:twoCellAnchor>
  <xdr:twoCellAnchor>
    <xdr:from>
      <xdr:col>9</xdr:col>
      <xdr:colOff>114300</xdr:colOff>
      <xdr:row>73</xdr:row>
      <xdr:rowOff>190500</xdr:rowOff>
    </xdr:from>
    <xdr:to>
      <xdr:col>12</xdr:col>
      <xdr:colOff>25400</xdr:colOff>
      <xdr:row>75</xdr:row>
      <xdr:rowOff>152400</xdr:rowOff>
    </xdr:to>
    <xdr:sp macro="" textlink="">
      <xdr:nvSpPr>
        <xdr:cNvPr id="13" name="Textfeld 12">
          <a:hlinkClick xmlns:r="http://schemas.openxmlformats.org/officeDocument/2006/relationships" r:id="rId3"/>
          <a:extLst>
            <a:ext uri="{FF2B5EF4-FFF2-40B4-BE49-F238E27FC236}">
              <a16:creationId xmlns:a16="http://schemas.microsoft.com/office/drawing/2014/main" id="{6F21F72C-B81B-5840-9595-DDCFD59BA5F4}"/>
            </a:ext>
          </a:extLst>
        </xdr:cNvPr>
        <xdr:cNvSpPr txBox="1"/>
      </xdr:nvSpPr>
      <xdr:spPr>
        <a:xfrm>
          <a:off x="6540500" y="26187400"/>
          <a:ext cx="23876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64008" tIns="18288" bIns="9144" rtlCol="0" anchor="t"/>
        <a:lstStyle/>
        <a:p>
          <a:pPr marL="171450" indent="-171450">
            <a:buFont typeface="Arial" panose="020B0604020202020204" pitchFamily="34" charset="0"/>
            <a:buChar char="•"/>
          </a:pPr>
          <a:r>
            <a:rPr lang="de-DE" sz="1200" baseline="0">
              <a:solidFill>
                <a:schemeClr val="tx1"/>
              </a:solidFill>
              <a:latin typeface="Arial" panose="020B0604020202020204" pitchFamily="34" charset="0"/>
              <a:cs typeface="Arial" panose="020B0604020202020204" pitchFamily="34" charset="0"/>
            </a:rPr>
            <a:t>WiWi-Portal </a:t>
          </a:r>
          <a:r>
            <a:rPr lang="de-DE" sz="1200" u="sng" baseline="0">
              <a:solidFill>
                <a:srgbClr val="0070C0"/>
              </a:solidFill>
              <a:latin typeface="Arial" panose="020B0604020202020204" pitchFamily="34" charset="0"/>
              <a:cs typeface="Arial" panose="020B0604020202020204" pitchFamily="34" charset="0"/>
            </a:rPr>
            <a:t>http://portal.wiwi.kit.edu</a:t>
          </a:r>
          <a:endParaRPr lang="de-DE" sz="1100"/>
        </a:p>
      </xdr:txBody>
    </xdr:sp>
    <xdr:clientData/>
  </xdr:twoCellAnchor>
  <xdr:twoCellAnchor>
    <xdr:from>
      <xdr:col>9</xdr:col>
      <xdr:colOff>88900</xdr:colOff>
      <xdr:row>62</xdr:row>
      <xdr:rowOff>40923</xdr:rowOff>
    </xdr:from>
    <xdr:to>
      <xdr:col>11</xdr:col>
      <xdr:colOff>685800</xdr:colOff>
      <xdr:row>64</xdr:row>
      <xdr:rowOff>12700</xdr:rowOff>
    </xdr:to>
    <xdr:sp macro="" textlink="">
      <xdr:nvSpPr>
        <xdr:cNvPr id="14" name="Textfeld 13">
          <a:hlinkClick xmlns:r="http://schemas.openxmlformats.org/officeDocument/2006/relationships" r:id="rId4"/>
          <a:extLst>
            <a:ext uri="{FF2B5EF4-FFF2-40B4-BE49-F238E27FC236}">
              <a16:creationId xmlns:a16="http://schemas.microsoft.com/office/drawing/2014/main" id="{978B771F-C80A-CC4D-B0F6-A38FAE3D534F}"/>
            </a:ext>
          </a:extLst>
        </xdr:cNvPr>
        <xdr:cNvSpPr txBox="1"/>
      </xdr:nvSpPr>
      <xdr:spPr>
        <a:xfrm>
          <a:off x="6515100" y="22735823"/>
          <a:ext cx="2247900" cy="606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64008" tIns="18288" bIns="18288" rtlCol="0" anchor="t"/>
        <a:lstStyle/>
        <a:p>
          <a:pPr marL="171450" indent="-171450">
            <a:buFont typeface="Arial" panose="020B0604020202020204" pitchFamily="34" charset="0"/>
            <a:buChar char="•"/>
          </a:pPr>
          <a:r>
            <a:rPr lang="de-DE" sz="1200">
              <a:solidFill>
                <a:schemeClr val="tx1"/>
              </a:solidFill>
              <a:latin typeface="Arial" panose="020B0604020202020204" pitchFamily="34" charset="0"/>
              <a:ea typeface="+mn-ea"/>
              <a:cs typeface="Arial" panose="020B0604020202020204" pitchFamily="34" charset="0"/>
            </a:rPr>
            <a:t>Modulhandbuch SPO 2022 </a:t>
          </a:r>
          <a:r>
            <a:rPr lang="de-DE" sz="1200" u="sng" baseline="0">
              <a:solidFill>
                <a:srgbClr val="0070C0"/>
              </a:solidFill>
              <a:latin typeface="Arial" panose="020B0604020202020204" pitchFamily="34" charset="0"/>
              <a:ea typeface="+mn-ea"/>
              <a:cs typeface="Arial" panose="020B0604020202020204" pitchFamily="34" charset="0"/>
            </a:rPr>
            <a:t>https://www.informatik.kit.edu/formulare.php#block1933</a:t>
          </a:r>
          <a:endParaRPr lang="de-DE" sz="1100"/>
        </a:p>
      </xdr:txBody>
    </xdr:sp>
    <xdr:clientData/>
  </xdr:twoCellAnchor>
  <xdr:twoCellAnchor>
    <xdr:from>
      <xdr:col>9</xdr:col>
      <xdr:colOff>88900</xdr:colOff>
      <xdr:row>71</xdr:row>
      <xdr:rowOff>53623</xdr:rowOff>
    </xdr:from>
    <xdr:to>
      <xdr:col>12</xdr:col>
      <xdr:colOff>0</xdr:colOff>
      <xdr:row>73</xdr:row>
      <xdr:rowOff>177800</xdr:rowOff>
    </xdr:to>
    <xdr:sp macro="" textlink="">
      <xdr:nvSpPr>
        <xdr:cNvPr id="15" name="Textfeld 14">
          <a:hlinkClick xmlns:r="http://schemas.openxmlformats.org/officeDocument/2006/relationships" r:id="rId5"/>
          <a:extLst>
            <a:ext uri="{FF2B5EF4-FFF2-40B4-BE49-F238E27FC236}">
              <a16:creationId xmlns:a16="http://schemas.microsoft.com/office/drawing/2014/main" id="{FB5A18BF-AF71-CE4D-839B-34E7937C59BB}"/>
            </a:ext>
          </a:extLst>
        </xdr:cNvPr>
        <xdr:cNvSpPr txBox="1"/>
      </xdr:nvSpPr>
      <xdr:spPr>
        <a:xfrm>
          <a:off x="6515100" y="25428223"/>
          <a:ext cx="2387600" cy="74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64008" tIns="18288" bIns="18288" rtlCol="0" anchor="t"/>
        <a:lstStyle/>
        <a:p>
          <a:pPr marL="171450" indent="-171450">
            <a:buFont typeface="Arial" panose="020B0604020202020204" pitchFamily="34" charset="0"/>
            <a:buChar char="•"/>
          </a:pPr>
          <a:r>
            <a:rPr lang="de-DE" sz="1200" baseline="0">
              <a:solidFill>
                <a:schemeClr val="tx1"/>
              </a:solidFill>
              <a:latin typeface="Arial" panose="020B0604020202020204" pitchFamily="34" charset="0"/>
              <a:cs typeface="Arial" panose="020B0604020202020204" pitchFamily="34" charset="0"/>
            </a:rPr>
            <a:t>Campus Managment für Studierende </a:t>
          </a:r>
          <a:r>
            <a:rPr lang="de-DE" sz="1200" u="sng" baseline="0">
              <a:solidFill>
                <a:srgbClr val="0070C0"/>
              </a:solidFill>
              <a:latin typeface="Arial" panose="020B0604020202020204" pitchFamily="34" charset="0"/>
              <a:ea typeface="+mn-ea"/>
              <a:cs typeface="Arial" panose="020B0604020202020204" pitchFamily="34" charset="0"/>
            </a:rPr>
            <a:t>https://campus.studium.kit.edu/index.php</a:t>
          </a:r>
        </a:p>
      </xdr:txBody>
    </xdr:sp>
    <xdr:clientData/>
  </xdr:twoCellAnchor>
  <xdr:twoCellAnchor>
    <xdr:from>
      <xdr:col>9</xdr:col>
      <xdr:colOff>88900</xdr:colOff>
      <xdr:row>69</xdr:row>
      <xdr:rowOff>104423</xdr:rowOff>
    </xdr:from>
    <xdr:to>
      <xdr:col>11</xdr:col>
      <xdr:colOff>749300</xdr:colOff>
      <xdr:row>71</xdr:row>
      <xdr:rowOff>63500</xdr:rowOff>
    </xdr:to>
    <xdr:sp macro="" textlink="">
      <xdr:nvSpPr>
        <xdr:cNvPr id="16" name="Textfeld 15">
          <a:hlinkClick xmlns:r="http://schemas.openxmlformats.org/officeDocument/2006/relationships" r:id="rId6"/>
          <a:extLst>
            <a:ext uri="{FF2B5EF4-FFF2-40B4-BE49-F238E27FC236}">
              <a16:creationId xmlns:a16="http://schemas.microsoft.com/office/drawing/2014/main" id="{7FD10B19-18F7-1B42-8222-E8A27842BE86}"/>
            </a:ext>
          </a:extLst>
        </xdr:cNvPr>
        <xdr:cNvSpPr txBox="1"/>
      </xdr:nvSpPr>
      <xdr:spPr>
        <a:xfrm>
          <a:off x="6515100" y="24844023"/>
          <a:ext cx="2311400" cy="594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64008" tIns="18288" bIns="18288" rtlCol="0" anchor="t"/>
        <a:lstStyle/>
        <a:p>
          <a:pPr marL="171450" indent="-171450">
            <a:buFont typeface="Arial" panose="020B0604020202020204" pitchFamily="34" charset="0"/>
            <a:buChar char="•"/>
          </a:pPr>
          <a:r>
            <a:rPr lang="de-DE" sz="1200" baseline="0">
              <a:solidFill>
                <a:schemeClr val="tx1"/>
              </a:solidFill>
              <a:latin typeface="Arial" panose="020B0604020202020204" pitchFamily="34" charset="0"/>
              <a:cs typeface="Arial" panose="020B0604020202020204" pitchFamily="34" charset="0"/>
            </a:rPr>
            <a:t>FAQ-Wiki vom ISS </a:t>
          </a:r>
          <a:r>
            <a:rPr lang="de-DE" sz="1200" u="sng" baseline="0">
              <a:solidFill>
                <a:srgbClr val="0070C0"/>
              </a:solidFill>
              <a:latin typeface="Arial" panose="020B0604020202020204" pitchFamily="34" charset="0"/>
              <a:ea typeface="+mn-ea"/>
              <a:cs typeface="Arial" panose="020B0604020202020204" pitchFamily="34" charset="0"/>
            </a:rPr>
            <a:t>https://www.informatik.kit.edu/faq-wiki/doku.php </a:t>
          </a:r>
        </a:p>
      </xdr:txBody>
    </xdr:sp>
    <xdr:clientData/>
  </xdr:twoCellAnchor>
  <xdr:twoCellAnchor>
    <xdr:from>
      <xdr:col>9</xdr:col>
      <xdr:colOff>76200</xdr:colOff>
      <xdr:row>66</xdr:row>
      <xdr:rowOff>53623</xdr:rowOff>
    </xdr:from>
    <xdr:to>
      <xdr:col>11</xdr:col>
      <xdr:colOff>812800</xdr:colOff>
      <xdr:row>69</xdr:row>
      <xdr:rowOff>114300</xdr:rowOff>
    </xdr:to>
    <xdr:sp macro="" textlink="">
      <xdr:nvSpPr>
        <xdr:cNvPr id="17" name="Textfeld 16">
          <a:hlinkClick xmlns:r="http://schemas.openxmlformats.org/officeDocument/2006/relationships" r:id="rId7"/>
          <a:extLst>
            <a:ext uri="{FF2B5EF4-FFF2-40B4-BE49-F238E27FC236}">
              <a16:creationId xmlns:a16="http://schemas.microsoft.com/office/drawing/2014/main" id="{9ACB4578-EF0A-6749-82D0-35A437279C55}"/>
            </a:ext>
          </a:extLst>
        </xdr:cNvPr>
        <xdr:cNvSpPr txBox="1"/>
      </xdr:nvSpPr>
      <xdr:spPr>
        <a:xfrm>
          <a:off x="6502400" y="23904223"/>
          <a:ext cx="2387600" cy="94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64008" tIns="18288" bIns="18288" rtlCol="0" anchor="t"/>
        <a:lstStyle/>
        <a:p>
          <a:pPr marL="171450" indent="-171450">
            <a:buFont typeface="Arial" panose="020B0604020202020204" pitchFamily="34" charset="0"/>
            <a:buChar char="•"/>
          </a:pPr>
          <a:r>
            <a:rPr lang="de-DE" sz="1200" baseline="0">
              <a:solidFill>
                <a:schemeClr val="tx1"/>
              </a:solidFill>
              <a:latin typeface="Arial" panose="020B0604020202020204" pitchFamily="34" charset="0"/>
              <a:cs typeface="Arial" panose="020B0604020202020204" pitchFamily="34" charset="0"/>
            </a:rPr>
            <a:t>Vorlesungsverzeichnis </a:t>
          </a:r>
          <a:r>
            <a:rPr lang="de-DE" sz="1200" u="sng" baseline="0">
              <a:solidFill>
                <a:srgbClr val="0070C0"/>
              </a:solidFill>
              <a:latin typeface="Arial" panose="020B0604020202020204" pitchFamily="34" charset="0"/>
              <a:ea typeface="+mn-ea"/>
              <a:cs typeface="Arial" panose="020B0604020202020204" pitchFamily="34" charset="0"/>
            </a:rPr>
            <a:t>https://campus.studium.kit.edu/events/catalog.php#!campus/all/fields.asp?group=Vorlesungsverzeichnis</a:t>
          </a:r>
          <a:endParaRPr lang="de-DE" sz="1100"/>
        </a:p>
      </xdr:txBody>
    </xdr:sp>
    <xdr:clientData/>
  </xdr:twoCellAnchor>
  <xdr:twoCellAnchor>
    <xdr:from>
      <xdr:col>9</xdr:col>
      <xdr:colOff>88900</xdr:colOff>
      <xdr:row>63</xdr:row>
      <xdr:rowOff>294923</xdr:rowOff>
    </xdr:from>
    <xdr:to>
      <xdr:col>11</xdr:col>
      <xdr:colOff>762000</xdr:colOff>
      <xdr:row>66</xdr:row>
      <xdr:rowOff>63500</xdr:rowOff>
    </xdr:to>
    <xdr:sp macro="" textlink="">
      <xdr:nvSpPr>
        <xdr:cNvPr id="18" name="Textfeld 17">
          <a:hlinkClick xmlns:r="http://schemas.openxmlformats.org/officeDocument/2006/relationships" r:id="rId8"/>
          <a:extLst>
            <a:ext uri="{FF2B5EF4-FFF2-40B4-BE49-F238E27FC236}">
              <a16:creationId xmlns:a16="http://schemas.microsoft.com/office/drawing/2014/main" id="{A8283F11-A670-0640-A3EC-65AF2C3512A6}"/>
            </a:ext>
          </a:extLst>
        </xdr:cNvPr>
        <xdr:cNvSpPr txBox="1"/>
      </xdr:nvSpPr>
      <xdr:spPr>
        <a:xfrm>
          <a:off x="6515100" y="23320023"/>
          <a:ext cx="2324100" cy="594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64008" tIns="18288" bIns="18288" rtlCol="0" anchor="t"/>
        <a:lstStyle/>
        <a:p>
          <a:pPr marL="171450" indent="-171450">
            <a:buFont typeface="Arial" panose="020B0604020202020204" pitchFamily="34" charset="0"/>
            <a:buChar char="•"/>
          </a:pPr>
          <a:r>
            <a:rPr lang="de-DE" sz="1200" baseline="0">
              <a:solidFill>
                <a:schemeClr val="tx1"/>
              </a:solidFill>
              <a:latin typeface="Arial" panose="020B0604020202020204" pitchFamily="34" charset="0"/>
              <a:cs typeface="Arial" panose="020B0604020202020204" pitchFamily="34" charset="0"/>
            </a:rPr>
            <a:t>Prüfungsordnung </a:t>
          </a:r>
          <a:r>
            <a:rPr lang="de-DE" sz="1200" u="sng" baseline="0">
              <a:solidFill>
                <a:srgbClr val="0070C0"/>
              </a:solidFill>
              <a:latin typeface="Arial" panose="020B0604020202020204" pitchFamily="34" charset="0"/>
              <a:ea typeface="+mn-ea"/>
              <a:cs typeface="Arial" panose="020B0604020202020204" pitchFamily="34" charset="0"/>
            </a:rPr>
            <a:t>https://www.informatik.kit.edu/formulare.php#block1934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formatik.kit.edu/faq-wiki/doku.php?id=pruefungsleistung" TargetMode="External"/><Relationship Id="rId13" Type="http://schemas.openxmlformats.org/officeDocument/2006/relationships/hyperlink" Target="https://www.informatik.kit.edu/formulare.php" TargetMode="External"/><Relationship Id="rId3" Type="http://schemas.openxmlformats.org/officeDocument/2006/relationships/hyperlink" Target="https://www.informatik.kit.edu/formulare.php" TargetMode="External"/><Relationship Id="rId7" Type="http://schemas.openxmlformats.org/officeDocument/2006/relationships/hyperlink" Target="https://www.informatik.kit.edu/faq-wiki/doku.php?id=pruefungsleistung" TargetMode="External"/><Relationship Id="rId12" Type="http://schemas.openxmlformats.org/officeDocument/2006/relationships/hyperlink" Target="https://www.informatik.kit.edu/faq-wiki/doku.php?id=start" TargetMode="External"/><Relationship Id="rId2" Type="http://schemas.openxmlformats.org/officeDocument/2006/relationships/hyperlink" Target="https://www.informatik.kit.edu/formulare.php" TargetMode="External"/><Relationship Id="rId16" Type="http://schemas.openxmlformats.org/officeDocument/2006/relationships/drawing" Target="../drawings/drawing1.xml"/><Relationship Id="rId1" Type="http://schemas.openxmlformats.org/officeDocument/2006/relationships/hyperlink" Target="https://www.informatik.kit.edu/formulare.php" TargetMode="External"/><Relationship Id="rId6" Type="http://schemas.openxmlformats.org/officeDocument/2006/relationships/hyperlink" Target="https://www.informatik.kit.edu/faq-wiki/doku.php?id=pruefungsleistung" TargetMode="External"/><Relationship Id="rId11" Type="http://schemas.openxmlformats.org/officeDocument/2006/relationships/hyperlink" Target="https://www.informatik.kit.edu/formulare.php" TargetMode="External"/><Relationship Id="rId5" Type="http://schemas.openxmlformats.org/officeDocument/2006/relationships/hyperlink" Target="https://www.informatik.kit.edu/faq-wiki/doku.php?id=pruefungsleistung" TargetMode="External"/><Relationship Id="rId15" Type="http://schemas.openxmlformats.org/officeDocument/2006/relationships/printerSettings" Target="../printerSettings/printerSettings1.bin"/><Relationship Id="rId10" Type="http://schemas.openxmlformats.org/officeDocument/2006/relationships/hyperlink" Target="https://www.informatik.kit.edu/faq-wiki/doku.php?id=pruefungsleistung" TargetMode="External"/><Relationship Id="rId4" Type="http://schemas.openxmlformats.org/officeDocument/2006/relationships/hyperlink" Target="https://www.informatik.kit.edu/formulare.php" TargetMode="External"/><Relationship Id="rId9" Type="http://schemas.openxmlformats.org/officeDocument/2006/relationships/hyperlink" Target="https://www.informatik.kit.edu/faq-wiki/doku.php?id=pruefungsleistung" TargetMode="External"/><Relationship Id="rId14" Type="http://schemas.openxmlformats.org/officeDocument/2006/relationships/hyperlink" Target="https://www.informatik.kit.edu/formulare.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informatik.kit.edu/formulare.php"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informatik.kit.edu/formulare.php"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informatik.kit.edu/formulare.php"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informatik.kit.edu/formulare.ph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informatik.kit.edu/formulare.php"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informatik.kit.edu/formulare.php"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informatik.kit.edu/formulare.ph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formatik.kit.edu/formular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8ED1B-74A9-7043-AA59-CE7335891D94}">
  <sheetPr codeName="Tabelle1">
    <tabColor rgb="FFB4F6FF"/>
  </sheetPr>
  <dimension ref="A1:AJ91"/>
  <sheetViews>
    <sheetView tabSelected="1" topLeftCell="A2" zoomScaleNormal="100" workbookViewId="0">
      <selection activeCell="X26" sqref="X26"/>
    </sheetView>
  </sheetViews>
  <sheetFormatPr baseColWidth="10" defaultColWidth="10.83203125" defaultRowHeight="16"/>
  <cols>
    <col min="1" max="1" width="0.83203125" style="7" customWidth="1"/>
    <col min="2" max="2" width="37.1640625" style="9" customWidth="1"/>
    <col min="3" max="3" width="3.5" style="7" customWidth="1"/>
    <col min="4" max="4" width="7.6640625" style="7" customWidth="1"/>
    <col min="5" max="5" width="4.6640625" style="7" customWidth="1"/>
    <col min="6" max="6" width="10.33203125" style="7" customWidth="1"/>
    <col min="7" max="7" width="4.5" style="7" customWidth="1"/>
    <col min="8" max="8" width="11.83203125" style="7" customWidth="1"/>
    <col min="9" max="9" width="3.83203125" style="7" customWidth="1"/>
    <col min="10" max="12" width="10.83203125" style="7" customWidth="1"/>
    <col min="13" max="13" width="1" style="20" customWidth="1"/>
    <col min="14" max="14" width="9" style="7" customWidth="1"/>
    <col min="15" max="15" width="8.5" style="7" customWidth="1"/>
    <col min="16" max="16" width="8.33203125" style="7" customWidth="1"/>
    <col min="17" max="17" width="11.6640625" style="7" customWidth="1"/>
    <col min="18" max="19" width="10" style="7" customWidth="1"/>
    <col min="20" max="20" width="8.33203125" style="7" customWidth="1"/>
    <col min="21" max="21" width="11.6640625" style="7" customWidth="1"/>
    <col min="22" max="22" width="9.1640625" style="7" customWidth="1"/>
    <col min="23" max="23" width="10" style="7" customWidth="1"/>
    <col min="24" max="25" width="9.1640625" style="7" customWidth="1"/>
    <col min="26" max="26" width="1" style="7" customWidth="1"/>
    <col min="27" max="27" width="16" style="33" customWidth="1"/>
    <col min="28" max="31" width="8.1640625" style="35" customWidth="1"/>
    <col min="32" max="36" width="9.6640625" style="9" customWidth="1"/>
    <col min="37" max="16384" width="10.83203125" style="7"/>
  </cols>
  <sheetData>
    <row r="1" spans="2:36" ht="17" thickBot="1"/>
    <row r="2" spans="2:36" s="9" customFormat="1" ht="29" customHeight="1" thickTop="1" thickBot="1">
      <c r="B2" s="267" t="s">
        <v>224</v>
      </c>
      <c r="C2" s="268"/>
      <c r="D2" s="268"/>
      <c r="E2" s="268"/>
      <c r="F2" s="268"/>
      <c r="G2" s="268"/>
      <c r="H2" s="268"/>
      <c r="I2" s="268"/>
      <c r="J2" s="268"/>
      <c r="K2" s="265" t="s">
        <v>243</v>
      </c>
      <c r="L2" s="266"/>
      <c r="M2" s="51"/>
      <c r="N2" s="122" t="str">
        <f>B2</f>
        <v>INFORMATIK (SPO 2022)</v>
      </c>
      <c r="O2" s="123"/>
      <c r="P2" s="123"/>
      <c r="Q2" s="123"/>
      <c r="R2" s="123"/>
      <c r="S2" s="123"/>
      <c r="T2" s="123"/>
      <c r="U2" s="62"/>
      <c r="V2" s="124" t="str">
        <f>K2</f>
        <v>Stand Januar 2023</v>
      </c>
      <c r="W2" s="124"/>
      <c r="X2" s="124"/>
      <c r="Y2" s="125"/>
      <c r="Z2" s="53"/>
      <c r="AA2" s="33"/>
      <c r="AB2" s="35"/>
      <c r="AC2" s="35"/>
      <c r="AD2" s="35"/>
      <c r="AE2" s="35"/>
    </row>
    <row r="3" spans="2:36" ht="55" customHeight="1" thickTop="1" thickBot="1">
      <c r="B3" s="132" t="s">
        <v>51</v>
      </c>
      <c r="C3" s="133"/>
      <c r="D3" s="133"/>
      <c r="E3" s="133"/>
      <c r="F3" s="133"/>
      <c r="G3" s="133"/>
      <c r="H3" s="133"/>
      <c r="I3" s="133"/>
      <c r="J3" s="133"/>
      <c r="K3" s="133"/>
      <c r="L3" s="134"/>
      <c r="M3" s="21"/>
      <c r="N3" s="169" t="s">
        <v>38</v>
      </c>
      <c r="O3" s="170"/>
      <c r="P3" s="170"/>
      <c r="Q3" s="170"/>
      <c r="R3" s="170"/>
      <c r="S3" s="170"/>
      <c r="T3" s="170"/>
      <c r="U3" s="170"/>
      <c r="V3" s="170"/>
      <c r="W3" s="170"/>
      <c r="X3" s="170"/>
      <c r="Y3" s="171"/>
      <c r="AA3" s="262" t="s">
        <v>240</v>
      </c>
      <c r="AB3" s="263"/>
      <c r="AC3" s="263"/>
      <c r="AD3" s="263"/>
      <c r="AE3" s="264"/>
      <c r="AF3" s="135" t="s">
        <v>233</v>
      </c>
      <c r="AG3" s="136"/>
      <c r="AH3" s="136"/>
      <c r="AI3" s="136"/>
      <c r="AJ3" s="137"/>
    </row>
    <row r="4" spans="2:36" ht="36" customHeight="1" thickTop="1" thickBot="1">
      <c r="B4" s="57" t="s">
        <v>0</v>
      </c>
      <c r="C4" s="269">
        <f>SUM(I31,I48,I64,I72,I76)</f>
        <v>0</v>
      </c>
      <c r="D4" s="269"/>
      <c r="E4" s="280" t="s">
        <v>1</v>
      </c>
      <c r="F4" s="281"/>
      <c r="G4" s="281"/>
      <c r="H4" s="269">
        <v>180</v>
      </c>
      <c r="I4" s="269"/>
      <c r="J4" s="84" t="s">
        <v>41</v>
      </c>
      <c r="K4" s="85"/>
      <c r="L4" s="86"/>
      <c r="M4" s="21"/>
      <c r="N4" s="172" t="s">
        <v>45</v>
      </c>
      <c r="O4" s="173"/>
      <c r="P4" s="173"/>
      <c r="Q4" s="173"/>
      <c r="R4" s="173"/>
      <c r="S4" s="173"/>
      <c r="T4" s="173"/>
      <c r="U4" s="173"/>
      <c r="V4" s="173"/>
      <c r="W4" s="173"/>
      <c r="X4" s="173"/>
      <c r="Y4" s="174"/>
      <c r="AA4" s="97" t="s">
        <v>193</v>
      </c>
      <c r="AB4" s="206" t="s">
        <v>203</v>
      </c>
      <c r="AC4" s="206"/>
      <c r="AD4" s="206"/>
      <c r="AE4" s="207"/>
      <c r="AF4" s="138"/>
      <c r="AG4" s="139"/>
      <c r="AH4" s="139"/>
      <c r="AI4" s="139"/>
      <c r="AJ4" s="140"/>
    </row>
    <row r="5" spans="2:36" ht="30" customHeight="1" thickBot="1">
      <c r="B5" s="237" t="s">
        <v>192</v>
      </c>
      <c r="C5" s="238"/>
      <c r="D5" s="238"/>
      <c r="E5" s="238"/>
      <c r="F5" s="238"/>
      <c r="G5" s="238"/>
      <c r="H5" s="238"/>
      <c r="I5" s="238"/>
      <c r="J5" s="87"/>
      <c r="K5" s="88"/>
      <c r="L5" s="89"/>
      <c r="M5" s="21"/>
      <c r="N5" s="172"/>
      <c r="O5" s="173"/>
      <c r="P5" s="173"/>
      <c r="Q5" s="173"/>
      <c r="R5" s="173"/>
      <c r="S5" s="173"/>
      <c r="T5" s="173"/>
      <c r="U5" s="173"/>
      <c r="V5" s="173"/>
      <c r="W5" s="173"/>
      <c r="X5" s="173"/>
      <c r="Y5" s="174"/>
      <c r="AA5" s="98" t="s">
        <v>213</v>
      </c>
      <c r="AB5" s="181" t="s">
        <v>204</v>
      </c>
      <c r="AC5" s="181"/>
      <c r="AD5" s="181"/>
      <c r="AE5" s="182"/>
      <c r="AF5" s="138"/>
      <c r="AG5" s="139"/>
      <c r="AH5" s="139"/>
      <c r="AI5" s="139"/>
      <c r="AJ5" s="140"/>
    </row>
    <row r="6" spans="2:36" ht="22" customHeight="1" thickBot="1">
      <c r="B6" s="243" t="s">
        <v>39</v>
      </c>
      <c r="C6" s="197" t="s">
        <v>2</v>
      </c>
      <c r="D6" s="197" t="s">
        <v>3</v>
      </c>
      <c r="E6" s="197" t="s">
        <v>4</v>
      </c>
      <c r="F6" s="197" t="s">
        <v>5</v>
      </c>
      <c r="G6" s="197" t="s">
        <v>6</v>
      </c>
      <c r="H6" s="197" t="s">
        <v>24</v>
      </c>
      <c r="I6" s="229"/>
      <c r="J6" s="87"/>
      <c r="K6" s="88"/>
      <c r="L6" s="89"/>
      <c r="M6" s="21"/>
      <c r="N6" s="172"/>
      <c r="O6" s="173"/>
      <c r="P6" s="173"/>
      <c r="Q6" s="173"/>
      <c r="R6" s="173"/>
      <c r="S6" s="173"/>
      <c r="T6" s="173"/>
      <c r="U6" s="173"/>
      <c r="V6" s="173"/>
      <c r="W6" s="173"/>
      <c r="X6" s="173"/>
      <c r="Y6" s="174"/>
      <c r="AA6" s="98" t="s">
        <v>214</v>
      </c>
      <c r="AB6" s="181" t="s">
        <v>234</v>
      </c>
      <c r="AC6" s="181"/>
      <c r="AD6" s="181"/>
      <c r="AE6" s="182"/>
      <c r="AF6" s="138"/>
      <c r="AG6" s="139"/>
      <c r="AH6" s="139"/>
      <c r="AI6" s="139"/>
      <c r="AJ6" s="140"/>
    </row>
    <row r="7" spans="2:36" ht="17" customHeight="1" thickBot="1">
      <c r="B7" s="243"/>
      <c r="C7" s="197"/>
      <c r="D7" s="197"/>
      <c r="E7" s="197"/>
      <c r="F7" s="197"/>
      <c r="G7" s="197"/>
      <c r="H7" s="68" t="s">
        <v>23</v>
      </c>
      <c r="I7" s="69" t="s">
        <v>4</v>
      </c>
      <c r="J7" s="87"/>
      <c r="K7" s="88"/>
      <c r="L7" s="89"/>
      <c r="M7" s="21"/>
      <c r="N7" s="172"/>
      <c r="O7" s="173"/>
      <c r="P7" s="173"/>
      <c r="Q7" s="173"/>
      <c r="R7" s="173"/>
      <c r="S7" s="173"/>
      <c r="T7" s="173"/>
      <c r="U7" s="173"/>
      <c r="V7" s="173"/>
      <c r="W7" s="173"/>
      <c r="X7" s="173"/>
      <c r="Y7" s="174"/>
      <c r="AA7" s="98" t="s">
        <v>215</v>
      </c>
      <c r="AB7" s="181" t="s">
        <v>202</v>
      </c>
      <c r="AC7" s="181"/>
      <c r="AD7" s="181"/>
      <c r="AE7" s="182"/>
      <c r="AF7" s="138"/>
      <c r="AG7" s="139"/>
      <c r="AH7" s="139"/>
      <c r="AI7" s="139"/>
      <c r="AJ7" s="140"/>
    </row>
    <row r="8" spans="2:36" ht="41" customHeight="1" thickBot="1">
      <c r="B8" s="37" t="s">
        <v>48</v>
      </c>
      <c r="C8" s="24">
        <v>1</v>
      </c>
      <c r="D8" s="24" t="s">
        <v>52</v>
      </c>
      <c r="E8" s="38">
        <v>6</v>
      </c>
      <c r="F8" s="39"/>
      <c r="G8" s="24"/>
      <c r="H8" s="40"/>
      <c r="I8" s="83" t="str">
        <f>IF(H8="bestanden",E8,"")</f>
        <v/>
      </c>
      <c r="J8" s="87"/>
      <c r="K8" s="88"/>
      <c r="L8" s="89"/>
      <c r="M8" s="21"/>
      <c r="N8" s="172"/>
      <c r="O8" s="173"/>
      <c r="P8" s="173"/>
      <c r="Q8" s="173"/>
      <c r="R8" s="173"/>
      <c r="S8" s="173"/>
      <c r="T8" s="173"/>
      <c r="U8" s="173"/>
      <c r="V8" s="173"/>
      <c r="W8" s="173"/>
      <c r="X8" s="173"/>
      <c r="Y8" s="174"/>
      <c r="AA8" s="98" t="s">
        <v>216</v>
      </c>
      <c r="AB8" s="181"/>
      <c r="AC8" s="181"/>
      <c r="AD8" s="181"/>
      <c r="AE8" s="182"/>
      <c r="AF8" s="138"/>
      <c r="AG8" s="139"/>
      <c r="AH8" s="139"/>
      <c r="AI8" s="139"/>
      <c r="AJ8" s="140"/>
    </row>
    <row r="9" spans="2:36" ht="41" customHeight="1" thickBot="1">
      <c r="B9" s="37" t="s">
        <v>42</v>
      </c>
      <c r="C9" s="24">
        <v>1</v>
      </c>
      <c r="D9" s="24" t="s">
        <v>52</v>
      </c>
      <c r="E9" s="38">
        <v>5</v>
      </c>
      <c r="F9" s="39"/>
      <c r="G9" s="24"/>
      <c r="H9" s="40"/>
      <c r="I9" s="83" t="str">
        <f t="shared" ref="I9" si="0">IF(H9="bestanden",E9,"")</f>
        <v/>
      </c>
      <c r="J9" s="87"/>
      <c r="K9" s="88"/>
      <c r="L9" s="89"/>
      <c r="M9" s="21"/>
      <c r="N9" s="172"/>
      <c r="O9" s="173"/>
      <c r="P9" s="173"/>
      <c r="Q9" s="173"/>
      <c r="R9" s="173"/>
      <c r="S9" s="173"/>
      <c r="T9" s="173"/>
      <c r="U9" s="173"/>
      <c r="V9" s="173"/>
      <c r="W9" s="173"/>
      <c r="X9" s="173"/>
      <c r="Y9" s="174"/>
      <c r="AA9" s="98" t="s">
        <v>217</v>
      </c>
      <c r="AB9" s="181" t="s">
        <v>201</v>
      </c>
      <c r="AC9" s="181"/>
      <c r="AD9" s="181"/>
      <c r="AE9" s="182"/>
      <c r="AF9" s="138"/>
      <c r="AG9" s="139"/>
      <c r="AH9" s="139"/>
      <c r="AI9" s="139"/>
      <c r="AJ9" s="140"/>
    </row>
    <row r="10" spans="2:36" ht="41" customHeight="1" thickBot="1">
      <c r="B10" s="37" t="s">
        <v>209</v>
      </c>
      <c r="C10" s="24">
        <v>1</v>
      </c>
      <c r="D10" s="24" t="s">
        <v>52</v>
      </c>
      <c r="E10" s="38">
        <v>9</v>
      </c>
      <c r="F10" s="39"/>
      <c r="G10" s="24"/>
      <c r="H10" s="40"/>
      <c r="I10" s="83" t="str">
        <f>_xlfn.IFS(AND(B10="Lineare Algebra 1 für Informatik (inkl. Übungsschein)",H10="bestanden"),9,AND(B10="Lineare Algebra 1 für Mathematik (inkl. Übungsschein)",H10="bestanden"),9,H10="","")</f>
        <v/>
      </c>
      <c r="J10" s="87"/>
      <c r="K10" s="88"/>
      <c r="L10" s="89"/>
      <c r="M10" s="21"/>
      <c r="N10" s="172"/>
      <c r="O10" s="173"/>
      <c r="P10" s="173"/>
      <c r="Q10" s="173"/>
      <c r="R10" s="173"/>
      <c r="S10" s="173"/>
      <c r="T10" s="173"/>
      <c r="U10" s="173"/>
      <c r="V10" s="173"/>
      <c r="W10" s="173"/>
      <c r="X10" s="173"/>
      <c r="Y10" s="174"/>
      <c r="AA10" s="98" t="s">
        <v>218</v>
      </c>
      <c r="AB10" s="181" t="s">
        <v>200</v>
      </c>
      <c r="AC10" s="181"/>
      <c r="AD10" s="181"/>
      <c r="AE10" s="182"/>
      <c r="AF10" s="138"/>
      <c r="AG10" s="139"/>
      <c r="AH10" s="139"/>
      <c r="AI10" s="139"/>
      <c r="AJ10" s="140"/>
    </row>
    <row r="11" spans="2:36" ht="31" customHeight="1">
      <c r="B11" s="249" t="s">
        <v>236</v>
      </c>
      <c r="C11" s="250"/>
      <c r="D11" s="250"/>
      <c r="E11" s="250"/>
      <c r="F11" s="250"/>
      <c r="G11" s="250"/>
      <c r="H11" s="250"/>
      <c r="I11" s="250"/>
      <c r="J11" s="87"/>
      <c r="K11" s="88"/>
      <c r="L11" s="89"/>
      <c r="M11" s="21"/>
      <c r="N11" s="158" t="s">
        <v>231</v>
      </c>
      <c r="O11" s="159"/>
      <c r="P11" s="160"/>
      <c r="Q11" s="175"/>
      <c r="R11" s="176"/>
      <c r="S11" s="176"/>
      <c r="T11" s="177"/>
      <c r="U11" s="153" t="s">
        <v>25</v>
      </c>
      <c r="V11" s="154"/>
      <c r="AA11" s="98" t="s">
        <v>219</v>
      </c>
      <c r="AB11" s="181" t="s">
        <v>199</v>
      </c>
      <c r="AC11" s="181"/>
      <c r="AD11" s="181"/>
      <c r="AE11" s="182"/>
      <c r="AF11" s="138"/>
      <c r="AG11" s="139"/>
      <c r="AH11" s="139"/>
      <c r="AI11" s="139"/>
      <c r="AJ11" s="140"/>
    </row>
    <row r="12" spans="2:36" ht="22" customHeight="1">
      <c r="B12" s="243" t="s">
        <v>39</v>
      </c>
      <c r="C12" s="197" t="s">
        <v>2</v>
      </c>
      <c r="D12" s="197" t="s">
        <v>3</v>
      </c>
      <c r="E12" s="197" t="s">
        <v>4</v>
      </c>
      <c r="F12" s="197" t="s">
        <v>5</v>
      </c>
      <c r="G12" s="197" t="s">
        <v>6</v>
      </c>
      <c r="H12" s="197" t="s">
        <v>24</v>
      </c>
      <c r="I12" s="229"/>
      <c r="J12" s="87"/>
      <c r="K12" s="88"/>
      <c r="L12" s="89"/>
      <c r="M12" s="21"/>
      <c r="N12" s="200" t="s">
        <v>211</v>
      </c>
      <c r="O12" s="201"/>
      <c r="P12" s="183" t="s">
        <v>4</v>
      </c>
      <c r="Q12" s="201" t="s">
        <v>26</v>
      </c>
      <c r="R12" s="183" t="s">
        <v>6</v>
      </c>
      <c r="S12" s="183" t="s">
        <v>37</v>
      </c>
      <c r="T12" s="183"/>
      <c r="U12" s="183" t="s">
        <v>23</v>
      </c>
      <c r="V12" s="185" t="s">
        <v>4</v>
      </c>
      <c r="AA12" s="99" t="s">
        <v>220</v>
      </c>
      <c r="AB12" s="181" t="s">
        <v>198</v>
      </c>
      <c r="AC12" s="181"/>
      <c r="AD12" s="181"/>
      <c r="AE12" s="182"/>
      <c r="AF12" s="138"/>
      <c r="AG12" s="139"/>
      <c r="AH12" s="139"/>
      <c r="AI12" s="139"/>
      <c r="AJ12" s="140"/>
    </row>
    <row r="13" spans="2:36" ht="17" customHeight="1" thickBot="1">
      <c r="B13" s="243"/>
      <c r="C13" s="197"/>
      <c r="D13" s="197"/>
      <c r="E13" s="197"/>
      <c r="F13" s="197"/>
      <c r="G13" s="197"/>
      <c r="H13" s="68" t="s">
        <v>23</v>
      </c>
      <c r="I13" s="69" t="s">
        <v>4</v>
      </c>
      <c r="J13" s="87"/>
      <c r="K13" s="88"/>
      <c r="L13" s="89"/>
      <c r="M13" s="21"/>
      <c r="N13" s="202"/>
      <c r="O13" s="203"/>
      <c r="P13" s="184"/>
      <c r="Q13" s="203"/>
      <c r="R13" s="184"/>
      <c r="S13" s="184"/>
      <c r="T13" s="184"/>
      <c r="U13" s="184"/>
      <c r="V13" s="186"/>
      <c r="AA13" s="99" t="s">
        <v>221</v>
      </c>
      <c r="AB13" s="181" t="s">
        <v>197</v>
      </c>
      <c r="AC13" s="181"/>
      <c r="AD13" s="181"/>
      <c r="AE13" s="182"/>
      <c r="AF13" s="138"/>
      <c r="AG13" s="139"/>
      <c r="AH13" s="139"/>
      <c r="AI13" s="139"/>
      <c r="AJ13" s="140"/>
    </row>
    <row r="14" spans="2:36" ht="32" customHeight="1">
      <c r="B14" s="251" t="s">
        <v>230</v>
      </c>
      <c r="C14" s="24">
        <v>1</v>
      </c>
      <c r="D14" s="24" t="s">
        <v>7</v>
      </c>
      <c r="E14" s="235" t="str">
        <f>IF(AND(ISNUMBER(SEARCH("Höhere",B14)),ISNUMBER(SEARCH("Analysis",B14))),"",IF(ISNUMBER(SEARCH("Höhere",B14)),"15","18"))</f>
        <v/>
      </c>
      <c r="F14" s="342"/>
      <c r="G14" s="344"/>
      <c r="H14" s="255"/>
      <c r="I14" s="253" t="str">
        <f>_xlfn.IFS(AND(B14="Höhere Mathematik 1&amp;2",H14="bestanden"),15,AND(B14="Analysis 1&amp;2",H14="bestanden"),18,H14="","")</f>
        <v/>
      </c>
      <c r="J14" s="87"/>
      <c r="K14" s="88"/>
      <c r="L14" s="89"/>
      <c r="M14" s="21"/>
      <c r="N14" s="220"/>
      <c r="O14" s="188"/>
      <c r="P14" s="13"/>
      <c r="Q14" s="2"/>
      <c r="R14" s="2"/>
      <c r="S14" s="187"/>
      <c r="T14" s="188"/>
      <c r="U14" s="2"/>
      <c r="V14" s="14"/>
      <c r="AA14" s="99" t="s">
        <v>222</v>
      </c>
      <c r="AB14" s="181" t="s">
        <v>196</v>
      </c>
      <c r="AC14" s="181"/>
      <c r="AD14" s="181"/>
      <c r="AE14" s="182"/>
      <c r="AF14" s="138"/>
      <c r="AG14" s="139"/>
      <c r="AH14" s="139"/>
      <c r="AI14" s="139"/>
      <c r="AJ14" s="140"/>
    </row>
    <row r="15" spans="2:36" ht="32" customHeight="1" thickBot="1">
      <c r="B15" s="252"/>
      <c r="C15" s="24">
        <v>2</v>
      </c>
      <c r="D15" s="24" t="s">
        <v>10</v>
      </c>
      <c r="E15" s="248"/>
      <c r="F15" s="343"/>
      <c r="G15" s="345"/>
      <c r="H15" s="256"/>
      <c r="I15" s="254"/>
      <c r="J15" s="87"/>
      <c r="K15" s="88"/>
      <c r="L15" s="89"/>
      <c r="M15" s="21"/>
      <c r="N15" s="161"/>
      <c r="O15" s="162"/>
      <c r="P15" s="11"/>
      <c r="Q15" s="1"/>
      <c r="R15" s="1"/>
      <c r="S15" s="178"/>
      <c r="T15" s="162"/>
      <c r="U15" s="1"/>
      <c r="V15" s="15"/>
      <c r="AA15" s="100" t="s">
        <v>223</v>
      </c>
      <c r="AB15" s="208" t="s">
        <v>195</v>
      </c>
      <c r="AC15" s="208"/>
      <c r="AD15" s="208"/>
      <c r="AE15" s="209"/>
      <c r="AF15" s="141"/>
      <c r="AG15" s="142"/>
      <c r="AH15" s="142"/>
      <c r="AI15" s="142"/>
      <c r="AJ15" s="143"/>
    </row>
    <row r="16" spans="2:36" ht="26" customHeight="1" thickTop="1">
      <c r="B16" s="37" t="s">
        <v>9</v>
      </c>
      <c r="C16" s="24">
        <v>2</v>
      </c>
      <c r="D16" s="24" t="s">
        <v>10</v>
      </c>
      <c r="E16" s="38">
        <v>6</v>
      </c>
      <c r="F16" s="11"/>
      <c r="G16" s="24"/>
      <c r="H16" s="40"/>
      <c r="I16" s="83" t="str">
        <f t="shared" ref="I16:I30" si="1">IF(H16="bestanden",E16,"")</f>
        <v/>
      </c>
      <c r="J16" s="87"/>
      <c r="K16" s="88"/>
      <c r="L16" s="89"/>
      <c r="M16" s="21"/>
      <c r="N16" s="161"/>
      <c r="O16" s="162"/>
      <c r="P16" s="11"/>
      <c r="Q16" s="1"/>
      <c r="R16" s="1"/>
      <c r="S16" s="178"/>
      <c r="T16" s="162"/>
      <c r="U16" s="1"/>
      <c r="V16" s="15"/>
      <c r="AA16" s="36" t="s">
        <v>205</v>
      </c>
    </row>
    <row r="17" spans="1:36" ht="26" customHeight="1">
      <c r="B17" s="37" t="s">
        <v>210</v>
      </c>
      <c r="C17" s="24">
        <v>2</v>
      </c>
      <c r="D17" s="24" t="s">
        <v>10</v>
      </c>
      <c r="E17" s="38">
        <v>6</v>
      </c>
      <c r="F17" s="11"/>
      <c r="G17" s="24"/>
      <c r="H17" s="40"/>
      <c r="I17" s="83" t="str">
        <f t="shared" si="1"/>
        <v/>
      </c>
      <c r="J17" s="87"/>
      <c r="K17" s="88"/>
      <c r="L17" s="89"/>
      <c r="M17" s="21"/>
      <c r="N17" s="161"/>
      <c r="O17" s="162"/>
      <c r="P17" s="11"/>
      <c r="Q17" s="1"/>
      <c r="R17" s="1"/>
      <c r="S17" s="178"/>
      <c r="T17" s="162"/>
      <c r="U17" s="1"/>
      <c r="V17" s="15"/>
    </row>
    <row r="18" spans="1:36" ht="26" customHeight="1">
      <c r="B18" s="37" t="s">
        <v>11</v>
      </c>
      <c r="C18" s="24">
        <v>2</v>
      </c>
      <c r="D18" s="24" t="s">
        <v>10</v>
      </c>
      <c r="E18" s="38">
        <v>6</v>
      </c>
      <c r="F18" s="11"/>
      <c r="G18" s="24"/>
      <c r="H18" s="40"/>
      <c r="I18" s="83" t="str">
        <f t="shared" si="1"/>
        <v/>
      </c>
      <c r="J18" s="87"/>
      <c r="K18" s="88"/>
      <c r="L18" s="89"/>
      <c r="M18" s="21"/>
      <c r="N18" s="161"/>
      <c r="O18" s="162"/>
      <c r="P18" s="11"/>
      <c r="Q18" s="1"/>
      <c r="R18" s="1"/>
      <c r="S18" s="178"/>
      <c r="T18" s="162"/>
      <c r="U18" s="1"/>
      <c r="V18" s="15"/>
      <c r="AA18" s="96"/>
      <c r="AB18" s="96"/>
      <c r="AC18" s="96"/>
      <c r="AD18" s="96"/>
      <c r="AE18" s="96"/>
      <c r="AF18" s="96"/>
      <c r="AG18" s="96"/>
      <c r="AH18" s="96"/>
      <c r="AI18" s="96"/>
      <c r="AJ18" s="96"/>
    </row>
    <row r="19" spans="1:36" ht="40" customHeight="1" thickBot="1">
      <c r="A19" s="19"/>
      <c r="B19" s="35" t="s">
        <v>235</v>
      </c>
      <c r="C19" s="24">
        <v>2</v>
      </c>
      <c r="D19" s="24" t="s">
        <v>10</v>
      </c>
      <c r="E19" s="38">
        <f>IF(AND(ISNUMBER(SEARCH("Informatik",B19)),ISNUMBER(SEARCH("Mathematik",B19))),0,IF(ISNUMBER(SEARCH("Informatik",B19)),5,9))</f>
        <v>0</v>
      </c>
      <c r="F19" s="11"/>
      <c r="G19" s="24"/>
      <c r="H19" s="40"/>
      <c r="I19" s="83" t="str">
        <f>_xlfn.IFS(AND(B19="Lineare Algebra 2 (Informatik)",H19="bestanden"),5,AND(B19="Lineare Algebra 2 (Mathematik)",H19="bestanden"),9,H19="","")</f>
        <v/>
      </c>
      <c r="J19" s="87"/>
      <c r="K19" s="88"/>
      <c r="L19" s="89"/>
      <c r="M19" s="21"/>
      <c r="N19" s="245"/>
      <c r="O19" s="180"/>
      <c r="P19" s="12"/>
      <c r="Q19" s="3"/>
      <c r="R19" s="3"/>
      <c r="S19" s="179"/>
      <c r="T19" s="180"/>
      <c r="U19" s="3"/>
      <c r="V19" s="16"/>
      <c r="AA19" s="96"/>
      <c r="AB19" s="96"/>
      <c r="AC19" s="96"/>
      <c r="AD19" s="96"/>
      <c r="AE19" s="96"/>
      <c r="AF19" s="96"/>
      <c r="AG19" s="96"/>
      <c r="AH19" s="96"/>
      <c r="AI19" s="96"/>
      <c r="AJ19" s="96"/>
    </row>
    <row r="20" spans="1:36" ht="35" customHeight="1" thickBot="1">
      <c r="B20" s="37" t="s">
        <v>46</v>
      </c>
      <c r="C20" s="24">
        <v>3</v>
      </c>
      <c r="D20" s="24" t="s">
        <v>7</v>
      </c>
      <c r="E20" s="38">
        <v>6</v>
      </c>
      <c r="F20" s="11"/>
      <c r="G20" s="24"/>
      <c r="H20" s="40"/>
      <c r="I20" s="83" t="str">
        <f t="shared" si="1"/>
        <v/>
      </c>
      <c r="J20" s="87"/>
      <c r="K20" s="88"/>
      <c r="L20" s="89"/>
      <c r="M20" s="21"/>
      <c r="N20" s="156" t="s">
        <v>35</v>
      </c>
      <c r="O20" s="157"/>
      <c r="P20" s="17">
        <f>SUM(P14:P19)</f>
        <v>0</v>
      </c>
      <c r="Q20" s="72"/>
      <c r="R20" s="72"/>
      <c r="S20" s="72"/>
      <c r="T20" s="157" t="s">
        <v>35</v>
      </c>
      <c r="U20" s="157"/>
      <c r="V20" s="18">
        <f>SUM(V14:V19)</f>
        <v>0</v>
      </c>
      <c r="AA20" s="96"/>
      <c r="AB20" s="96"/>
      <c r="AC20" s="96"/>
      <c r="AD20" s="96"/>
      <c r="AE20" s="96"/>
      <c r="AF20" s="96"/>
      <c r="AG20" s="96"/>
      <c r="AH20" s="96"/>
      <c r="AI20" s="96"/>
      <c r="AJ20" s="96"/>
    </row>
    <row r="21" spans="1:36" ht="26" customHeight="1" thickBot="1">
      <c r="B21" s="37" t="s">
        <v>47</v>
      </c>
      <c r="C21" s="24">
        <v>3</v>
      </c>
      <c r="D21" s="24" t="s">
        <v>8</v>
      </c>
      <c r="E21" s="38">
        <v>7</v>
      </c>
      <c r="F21" s="11"/>
      <c r="G21" s="24"/>
      <c r="H21" s="40"/>
      <c r="I21" s="83" t="str">
        <f t="shared" si="1"/>
        <v/>
      </c>
      <c r="J21" s="87"/>
      <c r="K21" s="88"/>
      <c r="L21" s="89"/>
      <c r="M21" s="21"/>
      <c r="N21" s="23"/>
      <c r="O21" s="23"/>
      <c r="P21" s="23"/>
      <c r="Q21" s="23"/>
      <c r="R21" s="23"/>
      <c r="S21" s="23"/>
      <c r="T21" s="23"/>
      <c r="U21" s="23"/>
      <c r="V21" s="23"/>
      <c r="AA21" s="96"/>
      <c r="AB21" s="96"/>
      <c r="AC21" s="96"/>
      <c r="AD21" s="96"/>
      <c r="AE21" s="96"/>
      <c r="AF21" s="96"/>
      <c r="AG21" s="96"/>
      <c r="AH21" s="96"/>
      <c r="AI21" s="96"/>
      <c r="AJ21" s="96"/>
    </row>
    <row r="22" spans="1:36" ht="32" customHeight="1">
      <c r="B22" s="37" t="s">
        <v>44</v>
      </c>
      <c r="C22" s="24">
        <v>3</v>
      </c>
      <c r="D22" s="24" t="s">
        <v>7</v>
      </c>
      <c r="E22" s="38">
        <v>6</v>
      </c>
      <c r="F22" s="11"/>
      <c r="G22" s="24"/>
      <c r="H22" s="40"/>
      <c r="I22" s="83" t="str">
        <f t="shared" si="1"/>
        <v/>
      </c>
      <c r="J22" s="87"/>
      <c r="K22" s="88"/>
      <c r="L22" s="89"/>
      <c r="M22" s="21"/>
      <c r="N22" s="198" t="s">
        <v>232</v>
      </c>
      <c r="O22" s="199"/>
      <c r="P22" s="199"/>
      <c r="Q22" s="210"/>
      <c r="R22" s="210"/>
      <c r="S22" s="210"/>
      <c r="T22" s="210"/>
      <c r="U22" s="204" t="s">
        <v>25</v>
      </c>
      <c r="V22" s="205"/>
      <c r="AA22" s="96"/>
      <c r="AB22" s="96"/>
      <c r="AC22" s="96"/>
      <c r="AD22" s="96"/>
      <c r="AE22" s="96"/>
      <c r="AF22" s="96"/>
      <c r="AG22" s="96"/>
      <c r="AH22" s="96"/>
      <c r="AI22" s="96"/>
      <c r="AJ22" s="96"/>
    </row>
    <row r="23" spans="1:36" ht="34" customHeight="1">
      <c r="B23" s="37" t="s">
        <v>12</v>
      </c>
      <c r="C23" s="24">
        <v>3</v>
      </c>
      <c r="D23" s="24" t="s">
        <v>7</v>
      </c>
      <c r="E23" s="38">
        <v>6</v>
      </c>
      <c r="F23" s="11"/>
      <c r="G23" s="24"/>
      <c r="H23" s="40"/>
      <c r="I23" s="83" t="str">
        <f t="shared" si="1"/>
        <v/>
      </c>
      <c r="J23" s="87"/>
      <c r="K23" s="88"/>
      <c r="L23" s="89"/>
      <c r="M23" s="21"/>
      <c r="N23" s="243" t="s">
        <v>211</v>
      </c>
      <c r="O23" s="244"/>
      <c r="P23" s="70" t="s">
        <v>4</v>
      </c>
      <c r="Q23" s="70" t="s">
        <v>26</v>
      </c>
      <c r="R23" s="70" t="s">
        <v>6</v>
      </c>
      <c r="S23" s="197" t="s">
        <v>37</v>
      </c>
      <c r="T23" s="197"/>
      <c r="U23" s="70" t="s">
        <v>23</v>
      </c>
      <c r="V23" s="71" t="s">
        <v>4</v>
      </c>
      <c r="AA23" s="96"/>
      <c r="AB23" s="96"/>
      <c r="AC23" s="96"/>
      <c r="AD23" s="96"/>
      <c r="AE23" s="96"/>
      <c r="AF23" s="96"/>
      <c r="AG23" s="96"/>
      <c r="AH23" s="96"/>
      <c r="AI23" s="96"/>
      <c r="AJ23" s="96"/>
    </row>
    <row r="24" spans="1:36" ht="26" customHeight="1">
      <c r="B24" s="42" t="s">
        <v>16</v>
      </c>
      <c r="C24" s="24">
        <v>3</v>
      </c>
      <c r="D24" s="24" t="s">
        <v>7</v>
      </c>
      <c r="E24" s="1">
        <v>4.5</v>
      </c>
      <c r="F24" s="1"/>
      <c r="G24" s="1"/>
      <c r="H24" s="40"/>
      <c r="I24" s="83" t="str">
        <f t="shared" si="1"/>
        <v/>
      </c>
      <c r="J24" s="87"/>
      <c r="K24" s="88"/>
      <c r="L24" s="89"/>
      <c r="M24" s="21"/>
      <c r="N24" s="161"/>
      <c r="O24" s="162"/>
      <c r="P24" s="11"/>
      <c r="Q24" s="1"/>
      <c r="R24" s="1"/>
      <c r="S24" s="178"/>
      <c r="T24" s="162"/>
      <c r="U24" s="1"/>
      <c r="V24" s="15"/>
      <c r="AA24" s="96"/>
      <c r="AB24" s="96"/>
      <c r="AC24" s="96"/>
      <c r="AD24" s="96"/>
      <c r="AE24" s="96"/>
      <c r="AF24" s="96"/>
      <c r="AG24" s="96"/>
      <c r="AH24" s="96"/>
      <c r="AI24" s="96"/>
      <c r="AJ24" s="96"/>
    </row>
    <row r="25" spans="1:36" ht="26" customHeight="1">
      <c r="B25" s="37" t="s">
        <v>17</v>
      </c>
      <c r="C25" s="24">
        <v>4</v>
      </c>
      <c r="D25" s="24" t="s">
        <v>10</v>
      </c>
      <c r="E25" s="38">
        <v>4</v>
      </c>
      <c r="F25" s="11"/>
      <c r="G25" s="11"/>
      <c r="H25" s="40"/>
      <c r="I25" s="83" t="str">
        <f t="shared" si="1"/>
        <v/>
      </c>
      <c r="J25" s="87"/>
      <c r="K25" s="88"/>
      <c r="L25" s="89"/>
      <c r="M25" s="21"/>
      <c r="N25" s="161"/>
      <c r="O25" s="162"/>
      <c r="P25" s="11"/>
      <c r="Q25" s="1"/>
      <c r="R25" s="1"/>
      <c r="S25" s="178"/>
      <c r="T25" s="162"/>
      <c r="U25" s="1"/>
      <c r="V25" s="15"/>
    </row>
    <row r="26" spans="1:36" ht="26" customHeight="1">
      <c r="B26" s="37" t="s">
        <v>19</v>
      </c>
      <c r="C26" s="24">
        <v>4</v>
      </c>
      <c r="D26" s="24" t="s">
        <v>10</v>
      </c>
      <c r="E26" s="38">
        <v>4</v>
      </c>
      <c r="F26" s="11"/>
      <c r="G26" s="24"/>
      <c r="H26" s="40"/>
      <c r="I26" s="83" t="str">
        <f t="shared" si="1"/>
        <v/>
      </c>
      <c r="J26" s="87"/>
      <c r="K26" s="88"/>
      <c r="L26" s="89"/>
      <c r="M26" s="21"/>
      <c r="N26" s="161"/>
      <c r="O26" s="162"/>
      <c r="P26" s="11"/>
      <c r="Q26" s="1"/>
      <c r="R26" s="1"/>
      <c r="S26" s="178"/>
      <c r="T26" s="162"/>
      <c r="U26" s="1"/>
      <c r="V26" s="15"/>
    </row>
    <row r="27" spans="1:36" ht="26" customHeight="1">
      <c r="B27" s="37" t="s">
        <v>43</v>
      </c>
      <c r="C27" s="24">
        <v>4</v>
      </c>
      <c r="D27" s="24" t="s">
        <v>10</v>
      </c>
      <c r="E27" s="43">
        <v>4.5</v>
      </c>
      <c r="F27" s="11"/>
      <c r="G27" s="24"/>
      <c r="H27" s="40"/>
      <c r="I27" s="83" t="str">
        <f t="shared" si="1"/>
        <v/>
      </c>
      <c r="J27" s="87"/>
      <c r="K27" s="88"/>
      <c r="L27" s="89"/>
      <c r="M27" s="21"/>
      <c r="N27" s="161"/>
      <c r="O27" s="162"/>
      <c r="P27" s="11"/>
      <c r="Q27" s="1"/>
      <c r="R27" s="1"/>
      <c r="S27" s="178"/>
      <c r="T27" s="162"/>
      <c r="U27" s="1"/>
      <c r="V27" s="15"/>
    </row>
    <row r="28" spans="1:36" ht="26" customHeight="1">
      <c r="B28" s="44" t="s">
        <v>55</v>
      </c>
      <c r="C28" s="24">
        <v>4</v>
      </c>
      <c r="D28" s="45" t="s">
        <v>10</v>
      </c>
      <c r="E28" s="27">
        <v>5</v>
      </c>
      <c r="F28" s="11"/>
      <c r="G28" s="24"/>
      <c r="H28" s="40"/>
      <c r="I28" s="83" t="str">
        <f>IF(H28="bestanden",E29,"")</f>
        <v/>
      </c>
      <c r="J28" s="87"/>
      <c r="K28" s="88"/>
      <c r="L28" s="89"/>
      <c r="M28" s="21"/>
      <c r="N28" s="161"/>
      <c r="O28" s="162"/>
      <c r="P28" s="12"/>
      <c r="Q28" s="3"/>
      <c r="R28" s="3"/>
      <c r="S28" s="178"/>
      <c r="T28" s="162"/>
      <c r="U28" s="3"/>
      <c r="V28" s="16"/>
    </row>
    <row r="29" spans="1:36" ht="26" customHeight="1" thickBot="1">
      <c r="B29" s="37" t="s">
        <v>20</v>
      </c>
      <c r="C29" s="24">
        <v>5</v>
      </c>
      <c r="D29" s="24" t="s">
        <v>7</v>
      </c>
      <c r="E29" s="38">
        <v>6</v>
      </c>
      <c r="F29" s="11"/>
      <c r="G29" s="24"/>
      <c r="H29" s="46"/>
      <c r="I29" s="47" t="str">
        <f>IF(H29="bestanden",E28,"")</f>
        <v/>
      </c>
      <c r="J29" s="87"/>
      <c r="K29" s="88"/>
      <c r="L29" s="89"/>
      <c r="M29" s="21"/>
      <c r="N29" s="346"/>
      <c r="O29" s="347"/>
      <c r="P29" s="12"/>
      <c r="Q29" s="3"/>
      <c r="R29" s="3"/>
      <c r="S29" s="253"/>
      <c r="T29" s="347"/>
      <c r="U29" s="3"/>
      <c r="V29" s="16"/>
    </row>
    <row r="30" spans="1:36" ht="33" customHeight="1" thickBot="1">
      <c r="B30" s="44" t="s">
        <v>58</v>
      </c>
      <c r="C30" s="24">
        <v>5</v>
      </c>
      <c r="D30" s="24" t="s">
        <v>7</v>
      </c>
      <c r="E30" s="27">
        <v>5</v>
      </c>
      <c r="F30" s="11"/>
      <c r="G30" s="24"/>
      <c r="H30" s="46"/>
      <c r="I30" s="47" t="str">
        <f t="shared" si="1"/>
        <v/>
      </c>
      <c r="J30" s="87"/>
      <c r="K30" s="88"/>
      <c r="L30" s="89"/>
      <c r="M30" s="21"/>
      <c r="N30" s="156" t="s">
        <v>35</v>
      </c>
      <c r="O30" s="157"/>
      <c r="P30" s="17">
        <f>SUM(P24:P27)</f>
        <v>0</v>
      </c>
      <c r="Q30" s="72"/>
      <c r="R30" s="72"/>
      <c r="S30" s="72"/>
      <c r="T30" s="157" t="s">
        <v>35</v>
      </c>
      <c r="U30" s="157"/>
      <c r="V30" s="18">
        <f>SUM(V24:V27)</f>
        <v>0</v>
      </c>
    </row>
    <row r="31" spans="1:36" ht="35" customHeight="1" thickBot="1">
      <c r="B31" s="67" t="s">
        <v>21</v>
      </c>
      <c r="C31" s="233" t="s">
        <v>36</v>
      </c>
      <c r="D31" s="234"/>
      <c r="E31" s="4">
        <f>SUM(E8:E10) + SUM(E14:E30)</f>
        <v>96</v>
      </c>
      <c r="F31" s="231"/>
      <c r="G31" s="232"/>
      <c r="H31" s="10" t="s">
        <v>36</v>
      </c>
      <c r="I31" s="28">
        <f>SUM(I8:I10)+SUM(I14:I30)</f>
        <v>0</v>
      </c>
      <c r="J31" s="87"/>
      <c r="K31" s="88"/>
      <c r="L31" s="89"/>
      <c r="M31" s="21"/>
      <c r="N31" s="23"/>
      <c r="O31" s="23"/>
      <c r="P31" s="23"/>
      <c r="Q31" s="23"/>
      <c r="R31" s="23"/>
      <c r="S31" s="23"/>
      <c r="T31" s="23"/>
      <c r="U31" s="23"/>
      <c r="V31" s="23"/>
    </row>
    <row r="32" spans="1:36" s="23" customFormat="1" ht="55" customHeight="1" thickBot="1">
      <c r="B32" s="259"/>
      <c r="C32" s="260"/>
      <c r="D32" s="260"/>
      <c r="E32" s="260"/>
      <c r="F32" s="260"/>
      <c r="G32" s="260"/>
      <c r="H32" s="260"/>
      <c r="I32" s="261"/>
      <c r="J32" s="90"/>
      <c r="K32" s="91"/>
      <c r="L32" s="92"/>
      <c r="M32" s="21"/>
      <c r="AA32" s="33"/>
      <c r="AB32" s="35"/>
      <c r="AC32" s="35"/>
      <c r="AD32" s="35"/>
      <c r="AE32" s="35"/>
      <c r="AF32" s="9"/>
      <c r="AG32" s="9"/>
      <c r="AH32" s="9"/>
      <c r="AI32" s="9"/>
      <c r="AJ32" s="9"/>
    </row>
    <row r="33" spans="1:36" s="9" customFormat="1" ht="59" customHeight="1" thickTop="1" thickBot="1">
      <c r="A33" s="7"/>
      <c r="B33" s="23"/>
      <c r="C33" s="23"/>
      <c r="D33" s="23"/>
      <c r="E33" s="23"/>
      <c r="F33" s="23"/>
      <c r="G33" s="23"/>
      <c r="H33" s="23"/>
      <c r="I33" s="23"/>
      <c r="J33" s="23"/>
      <c r="K33" s="23"/>
      <c r="L33" s="23"/>
      <c r="M33" s="21"/>
      <c r="Z33" s="55"/>
      <c r="AA33" s="81"/>
      <c r="AB33" s="82"/>
      <c r="AC33" s="82"/>
      <c r="AD33" s="82"/>
      <c r="AE33" s="82"/>
      <c r="AF33" s="52"/>
      <c r="AG33" s="52"/>
      <c r="AH33" s="52"/>
      <c r="AI33" s="52"/>
      <c r="AJ33" s="52"/>
    </row>
    <row r="34" spans="1:36" ht="20" customHeight="1" thickTop="1" thickBot="1">
      <c r="A34" s="9"/>
      <c r="B34" s="122" t="str">
        <f>B2</f>
        <v>INFORMATIK (SPO 2022)</v>
      </c>
      <c r="C34" s="123"/>
      <c r="D34" s="123"/>
      <c r="E34" s="123"/>
      <c r="F34" s="123"/>
      <c r="G34" s="123"/>
      <c r="H34" s="123"/>
      <c r="I34" s="123"/>
      <c r="J34" s="101"/>
      <c r="K34" s="265" t="str">
        <f>K2</f>
        <v>Stand Januar 2023</v>
      </c>
      <c r="L34" s="266"/>
      <c r="N34" s="122" t="str">
        <f>B2</f>
        <v>INFORMATIK (SPO 2022)</v>
      </c>
      <c r="O34" s="123"/>
      <c r="P34" s="123"/>
      <c r="Q34" s="123"/>
      <c r="R34" s="123"/>
      <c r="S34" s="123"/>
      <c r="T34" s="123"/>
      <c r="U34" s="123"/>
      <c r="V34" s="124" t="str">
        <f>K2</f>
        <v>Stand Januar 2023</v>
      </c>
      <c r="W34" s="124"/>
      <c r="X34" s="124"/>
      <c r="Y34" s="125"/>
    </row>
    <row r="35" spans="1:36" ht="25" customHeight="1" thickTop="1">
      <c r="B35" s="257" t="s">
        <v>56</v>
      </c>
      <c r="C35" s="258"/>
      <c r="D35" s="258"/>
      <c r="E35" s="258"/>
      <c r="F35" s="258"/>
      <c r="G35" s="258"/>
      <c r="H35" s="258"/>
      <c r="I35" s="154"/>
      <c r="J35" s="270"/>
      <c r="K35" s="271"/>
      <c r="L35" s="272"/>
      <c r="M35" s="51"/>
      <c r="N35" s="191" t="s">
        <v>244</v>
      </c>
      <c r="O35" s="192"/>
      <c r="P35" s="192"/>
      <c r="Q35" s="192"/>
      <c r="R35" s="192"/>
      <c r="S35" s="192"/>
      <c r="T35" s="192"/>
      <c r="U35" s="192"/>
      <c r="V35" s="192"/>
      <c r="W35" s="192"/>
      <c r="X35" s="192"/>
      <c r="Y35" s="193"/>
      <c r="Z35" s="9"/>
    </row>
    <row r="36" spans="1:36" s="8" customFormat="1" ht="21" customHeight="1" thickBot="1">
      <c r="B36" s="276" t="s">
        <v>239</v>
      </c>
      <c r="C36" s="277"/>
      <c r="D36" s="277"/>
      <c r="E36" s="277"/>
      <c r="F36" s="277"/>
      <c r="G36" s="277"/>
      <c r="H36" s="277"/>
      <c r="I36" s="278"/>
      <c r="J36" s="270"/>
      <c r="K36" s="271"/>
      <c r="L36" s="272"/>
      <c r="M36" s="21"/>
      <c r="N36" s="194"/>
      <c r="O36" s="195"/>
      <c r="P36" s="195"/>
      <c r="Q36" s="195"/>
      <c r="R36" s="195"/>
      <c r="S36" s="195"/>
      <c r="T36" s="195"/>
      <c r="U36" s="195"/>
      <c r="V36" s="195"/>
      <c r="W36" s="195"/>
      <c r="X36" s="195"/>
      <c r="Y36" s="196"/>
      <c r="AA36" s="33"/>
      <c r="AB36" s="35"/>
      <c r="AC36" s="35"/>
      <c r="AD36" s="35"/>
      <c r="AE36" s="35"/>
      <c r="AF36" s="9"/>
      <c r="AG36" s="9"/>
      <c r="AH36" s="9"/>
      <c r="AI36" s="9"/>
      <c r="AJ36" s="9"/>
    </row>
    <row r="37" spans="1:36" ht="18" customHeight="1">
      <c r="B37" s="200" t="s">
        <v>39</v>
      </c>
      <c r="C37" s="183" t="s">
        <v>2</v>
      </c>
      <c r="D37" s="183" t="s">
        <v>3</v>
      </c>
      <c r="E37" s="183" t="s">
        <v>4</v>
      </c>
      <c r="F37" s="183" t="s">
        <v>5</v>
      </c>
      <c r="G37" s="183" t="s">
        <v>6</v>
      </c>
      <c r="H37" s="229" t="s">
        <v>24</v>
      </c>
      <c r="I37" s="230"/>
      <c r="J37" s="270"/>
      <c r="K37" s="271"/>
      <c r="L37" s="272"/>
      <c r="M37" s="22"/>
      <c r="N37" s="189" t="s">
        <v>27</v>
      </c>
      <c r="O37" s="190"/>
      <c r="P37" s="163"/>
      <c r="Q37" s="164"/>
      <c r="R37" s="63"/>
      <c r="S37" s="64"/>
      <c r="T37" s="63"/>
      <c r="U37" s="64"/>
      <c r="V37" s="63"/>
      <c r="W37" s="65"/>
      <c r="X37" s="63"/>
      <c r="Y37" s="66"/>
      <c r="Z37" s="8"/>
    </row>
    <row r="38" spans="1:36" ht="25" customHeight="1">
      <c r="B38" s="239"/>
      <c r="C38" s="228"/>
      <c r="D38" s="228"/>
      <c r="E38" s="228"/>
      <c r="F38" s="228"/>
      <c r="G38" s="228"/>
      <c r="H38" s="68" t="s">
        <v>23</v>
      </c>
      <c r="I38" s="69" t="s">
        <v>4</v>
      </c>
      <c r="J38" s="270"/>
      <c r="K38" s="271"/>
      <c r="L38" s="272"/>
      <c r="M38" s="21"/>
      <c r="N38" s="165" t="s">
        <v>39</v>
      </c>
      <c r="O38" s="166"/>
      <c r="P38" s="150"/>
      <c r="Q38" s="155"/>
      <c r="R38" s="150"/>
      <c r="S38" s="155"/>
      <c r="T38" s="150"/>
      <c r="U38" s="155"/>
      <c r="V38" s="150"/>
      <c r="W38" s="152"/>
      <c r="X38" s="150"/>
      <c r="Y38" s="151"/>
    </row>
    <row r="39" spans="1:36" ht="26" customHeight="1" thickBot="1">
      <c r="B39" s="37"/>
      <c r="C39" s="24"/>
      <c r="D39" s="24" t="str">
        <f>_xlfn.IFS(ISNA(_xlfn.XLOOKUP(B39,Wahlbereich!A5:A33,Wahlbereich!G5:G33))=FALSE,_xlfn.XLOOKUP(B39,Wahlbereich!A5:A33,Wahlbereich!G5:G33),ISNA(_xlfn.XLOOKUP(B39,Wahlbereich!A5:A33,Wahlbereich!G5:G33))=TRUE,"")</f>
        <v/>
      </c>
      <c r="E39" s="38" t="str">
        <f>_xlfn.IFS(ISNA(_xlfn.XLOOKUP(B39,Wahlbereich!A5:A33,Wahlbereich!H5:H33))=FALSE,_xlfn.XLOOKUP(B39,Wahlbereich!A5:A33,Wahlbereich!H5:H33),ISNA(_xlfn.XLOOKUP(B39,Wahlbereich!A5:A33,Wahlbereich!H5:H33))=TRUE,"")</f>
        <v/>
      </c>
      <c r="F39" s="11"/>
      <c r="G39" s="24"/>
      <c r="H39" s="40"/>
      <c r="I39" s="41" t="str">
        <f t="shared" ref="I39:I47" si="2">IF(H39="bestanden",E39,"")</f>
        <v/>
      </c>
      <c r="J39" s="270"/>
      <c r="K39" s="271"/>
      <c r="L39" s="272"/>
      <c r="M39" s="21"/>
      <c r="N39" s="167" t="s">
        <v>49</v>
      </c>
      <c r="O39" s="168"/>
      <c r="P39" s="150"/>
      <c r="Q39" s="155"/>
      <c r="R39" s="150"/>
      <c r="S39" s="155"/>
      <c r="T39" s="150"/>
      <c r="U39" s="155"/>
      <c r="V39" s="150"/>
      <c r="W39" s="152"/>
      <c r="X39" s="150"/>
      <c r="Y39" s="151"/>
    </row>
    <row r="40" spans="1:36" ht="26" customHeight="1">
      <c r="B40" s="37"/>
      <c r="C40" s="24"/>
      <c r="D40" s="24" t="str" cm="1">
        <f t="array" ref="D40">_xlfn.IFS(ISNA(_xlfn.XLOOKUP(B40,Wahlbereich!A5:A33,Wahlbereich!G5:G33))=FALSE,_xlfn.XLOOKUP(B40,Wahlbereich!A5:A33,Wahlbereich!G5:G33),ISNA(_xlfn.XLOOKUP(B40,Wahlbereich!A5:A33,Wahlbereich!G5:G33))=TRUE,"")</f>
        <v/>
      </c>
      <c r="E40" s="38" t="str" cm="1">
        <f t="array" ref="E40">_xlfn.IFS(ISNA(_xlfn.XLOOKUP(B40,Wahlbereich!A5:A33,Wahlbereich!H5:H33))=FALSE,_xlfn.XLOOKUP(B40,Wahlbereich!A5:A33,Wahlbereich!H5:H33),ISNA(_xlfn.XLOOKUP(B40,Wahlbereich!A5:A33,Wahlbereich!H5:H33))=TRUE,"")</f>
        <v/>
      </c>
      <c r="F40" s="11"/>
      <c r="G40" s="24"/>
      <c r="H40" s="40"/>
      <c r="I40" s="41" t="str">
        <f t="shared" si="2"/>
        <v/>
      </c>
      <c r="J40" s="270"/>
      <c r="K40" s="271"/>
      <c r="L40" s="272"/>
      <c r="M40" s="21"/>
      <c r="N40" s="189" t="s">
        <v>28</v>
      </c>
      <c r="O40" s="190"/>
      <c r="P40" s="163"/>
      <c r="Q40" s="164"/>
      <c r="R40" s="63"/>
      <c r="S40" s="64"/>
      <c r="T40" s="63"/>
      <c r="U40" s="64"/>
      <c r="V40" s="63"/>
      <c r="W40" s="65"/>
      <c r="X40" s="63"/>
      <c r="Y40" s="66"/>
    </row>
    <row r="41" spans="1:36" ht="26" customHeight="1">
      <c r="B41" s="37"/>
      <c r="C41" s="24"/>
      <c r="D41" s="24" t="str" cm="1">
        <f t="array" ref="D41">_xlfn.IFS(ISNA(_xlfn.XLOOKUP(B41,Wahlbereich!A5:A33,Wahlbereich!G5:G33))=FALSE,_xlfn.XLOOKUP(B41,Wahlbereich!A5:A33,Wahlbereich!G5:G33),ISNA(_xlfn.XLOOKUP(B41,Wahlbereich!A5:A33,Wahlbereich!G5:G33))=TRUE,"")</f>
        <v/>
      </c>
      <c r="E41" s="38" t="str" cm="1">
        <f t="array" ref="E41">_xlfn.IFS(ISNA(_xlfn.XLOOKUP(B41,Wahlbereich!A5:A33,Wahlbereich!H5:H33))=FALSE,_xlfn.XLOOKUP(B41,Wahlbereich!A5:A33,Wahlbereich!H5:H33),ISNA(_xlfn.XLOOKUP(B41,Wahlbereich!A5:A33,Wahlbereich!H5:H33))=TRUE,"")</f>
        <v/>
      </c>
      <c r="F41" s="11"/>
      <c r="G41" s="24"/>
      <c r="H41" s="40"/>
      <c r="I41" s="41" t="str">
        <f t="shared" si="2"/>
        <v/>
      </c>
      <c r="J41" s="270"/>
      <c r="K41" s="271"/>
      <c r="L41" s="272"/>
      <c r="M41" s="21"/>
      <c r="N41" s="241" t="s">
        <v>39</v>
      </c>
      <c r="O41" s="242"/>
      <c r="P41" s="150"/>
      <c r="Q41" s="155"/>
      <c r="R41" s="150"/>
      <c r="S41" s="155"/>
      <c r="T41" s="150"/>
      <c r="U41" s="155"/>
      <c r="V41" s="150"/>
      <c r="W41" s="152"/>
      <c r="X41" s="150"/>
      <c r="Y41" s="151"/>
    </row>
    <row r="42" spans="1:36" ht="26" customHeight="1" thickBot="1">
      <c r="B42" s="37"/>
      <c r="C42" s="24"/>
      <c r="D42" s="24" t="str" cm="1">
        <f t="array" ref="D42">_xlfn.IFS(ISNA(_xlfn.XLOOKUP(B42,Wahlbereich!A5:A33,Wahlbereich!G5:G33))=FALSE,_xlfn.XLOOKUP(B42,Wahlbereich!A5:A33,Wahlbereich!G5:G33),ISNA(_xlfn.XLOOKUP(B42,Wahlbereich!A5:A33,Wahlbereich!G5:G33))=TRUE,"")</f>
        <v/>
      </c>
      <c r="E42" s="38" t="str" cm="1">
        <f t="array" ref="E42">_xlfn.IFS(ISNA(_xlfn.XLOOKUP(B42,Wahlbereich!A5:A33,Wahlbereich!H5:H33))=FALSE,_xlfn.XLOOKUP(B42,Wahlbereich!A5:A33,Wahlbereich!H5:H33),ISNA(_xlfn.XLOOKUP(B42,Wahlbereich!A5:A33,Wahlbereich!H5:H33))=TRUE,"")</f>
        <v/>
      </c>
      <c r="F42" s="11"/>
      <c r="G42" s="24"/>
      <c r="H42" s="40"/>
      <c r="I42" s="41" t="str">
        <f t="shared" si="2"/>
        <v/>
      </c>
      <c r="J42" s="270"/>
      <c r="K42" s="271"/>
      <c r="L42" s="272"/>
      <c r="M42" s="21"/>
      <c r="N42" s="167" t="s">
        <v>49</v>
      </c>
      <c r="O42" s="168"/>
      <c r="P42" s="150"/>
      <c r="Q42" s="155"/>
      <c r="R42" s="150"/>
      <c r="S42" s="155"/>
      <c r="T42" s="150"/>
      <c r="U42" s="155"/>
      <c r="V42" s="150"/>
      <c r="W42" s="152"/>
      <c r="X42" s="150"/>
      <c r="Y42" s="151"/>
    </row>
    <row r="43" spans="1:36" ht="26" customHeight="1">
      <c r="B43" s="37"/>
      <c r="C43" s="24"/>
      <c r="D43" s="24" t="str" cm="1">
        <f t="array" ref="D43">_xlfn.IFS(ISNA(_xlfn.XLOOKUP(B43,Wahlbereich!A5:A33,Wahlbereich!G5:G33))=FALSE,_xlfn.XLOOKUP(B43,Wahlbereich!A5:A33,Wahlbereich!G5:G33),ISNA(_xlfn.XLOOKUP(B43,Wahlbereich!A5:A33,Wahlbereich!G5:G33))=TRUE,"")</f>
        <v/>
      </c>
      <c r="E43" s="38" t="str" cm="1">
        <f t="array" ref="E43">_xlfn.IFS(ISNA(_xlfn.XLOOKUP(B43,Wahlbereich!A5:A33,Wahlbereich!H5:H33))=FALSE,_xlfn.XLOOKUP(B43,Wahlbereich!A5:A33,Wahlbereich!H5:H33),ISNA(_xlfn.XLOOKUP(B43,Wahlbereich!A5:A33,Wahlbereich!H5:H33))=TRUE,"")</f>
        <v/>
      </c>
      <c r="F43" s="11"/>
      <c r="G43" s="24"/>
      <c r="H43" s="40"/>
      <c r="I43" s="41" t="str">
        <f t="shared" si="2"/>
        <v/>
      </c>
      <c r="J43" s="270"/>
      <c r="K43" s="271"/>
      <c r="L43" s="272"/>
      <c r="M43" s="21"/>
      <c r="N43" s="189" t="s">
        <v>29</v>
      </c>
      <c r="O43" s="240"/>
      <c r="P43" s="163"/>
      <c r="Q43" s="164"/>
      <c r="R43" s="63"/>
      <c r="S43" s="64"/>
      <c r="T43" s="63"/>
      <c r="U43" s="64"/>
      <c r="V43" s="63"/>
      <c r="W43" s="65"/>
      <c r="X43" s="63"/>
      <c r="Y43" s="66"/>
    </row>
    <row r="44" spans="1:36" ht="26" customHeight="1">
      <c r="B44" s="37"/>
      <c r="C44" s="24"/>
      <c r="D44" s="24" t="str" cm="1">
        <f t="array" ref="D44">_xlfn.IFS(ISNA(_xlfn.XLOOKUP(B44,Wahlbereich!A5:A33,Wahlbereich!G5:G33))=FALSE,_xlfn.XLOOKUP(B44,Wahlbereich!A5:A33,Wahlbereich!G5:G33),ISNA(_xlfn.XLOOKUP(B44,Wahlbereich!A5:A33,Wahlbereich!G5:G33))=TRUE,"")</f>
        <v/>
      </c>
      <c r="E44" s="38" t="str" cm="1">
        <f t="array" ref="E44">_xlfn.IFS(ISNA(_xlfn.XLOOKUP(B44,Wahlbereich!A5:A33,Wahlbereich!H5:H33))=FALSE,_xlfn.XLOOKUP(B44,Wahlbereich!A5:A33,Wahlbereich!H5:H33),ISNA(_xlfn.XLOOKUP(B44,Wahlbereich!A5:A33,Wahlbereich!H5:H33))=TRUE,"")</f>
        <v/>
      </c>
      <c r="F44" s="11"/>
      <c r="G44" s="24"/>
      <c r="H44" s="40"/>
      <c r="I44" s="41" t="str">
        <f t="shared" si="2"/>
        <v/>
      </c>
      <c r="J44" s="270"/>
      <c r="K44" s="271"/>
      <c r="L44" s="272"/>
      <c r="M44" s="21"/>
      <c r="N44" s="165" t="s">
        <v>39</v>
      </c>
      <c r="O44" s="166"/>
      <c r="P44" s="150"/>
      <c r="Q44" s="155"/>
      <c r="R44" s="150"/>
      <c r="S44" s="155"/>
      <c r="T44" s="150"/>
      <c r="U44" s="155"/>
      <c r="V44" s="150"/>
      <c r="W44" s="152"/>
      <c r="X44" s="150"/>
      <c r="Y44" s="151"/>
    </row>
    <row r="45" spans="1:36" ht="26" customHeight="1" thickBot="1">
      <c r="B45" s="37"/>
      <c r="C45" s="24"/>
      <c r="D45" s="24" t="str" cm="1">
        <f t="array" ref="D45">_xlfn.IFS(ISNA(_xlfn.XLOOKUP(B45,Wahlbereich!A5:A33,Wahlbereich!G5:G33))=FALSE,_xlfn.XLOOKUP(B45,Wahlbereich!A5:A33,Wahlbereich!G5:G33),ISNA(_xlfn.XLOOKUP(B45,Wahlbereich!A5:A33,Wahlbereich!G5:G33))=TRUE,"")</f>
        <v/>
      </c>
      <c r="E45" s="38" t="str" cm="1">
        <f t="array" ref="E45">_xlfn.IFS(ISNA(_xlfn.XLOOKUP(B45,Wahlbereich!A5:A33,Wahlbereich!H5:H33))=FALSE,_xlfn.XLOOKUP(B45,Wahlbereich!A5:A33,Wahlbereich!H5:H33),ISNA(_xlfn.XLOOKUP(B45,Wahlbereich!A5:A33,Wahlbereich!H5:H33))=TRUE,"")</f>
        <v/>
      </c>
      <c r="F45" s="11"/>
      <c r="G45" s="24"/>
      <c r="H45" s="40"/>
      <c r="I45" s="41" t="str">
        <f t="shared" si="2"/>
        <v/>
      </c>
      <c r="J45" s="270"/>
      <c r="K45" s="271"/>
      <c r="L45" s="272"/>
      <c r="M45" s="21"/>
      <c r="N45" s="167" t="s">
        <v>49</v>
      </c>
      <c r="O45" s="168"/>
      <c r="P45" s="150"/>
      <c r="Q45" s="155"/>
      <c r="R45" s="150"/>
      <c r="S45" s="155"/>
      <c r="T45" s="150"/>
      <c r="U45" s="155"/>
      <c r="V45" s="150"/>
      <c r="W45" s="152"/>
      <c r="X45" s="150"/>
      <c r="Y45" s="151"/>
    </row>
    <row r="46" spans="1:36" ht="26" customHeight="1">
      <c r="B46" s="37"/>
      <c r="C46" s="24"/>
      <c r="D46" s="24" t="str" cm="1">
        <f t="array" ref="D46">_xlfn.IFS(ISNA(_xlfn.XLOOKUP(B46,Wahlbereich!A5:A33,Wahlbereich!G5:G33))=FALSE,_xlfn.XLOOKUP(B46,Wahlbereich!A5:A33,Wahlbereich!G5:G33),ISNA(_xlfn.XLOOKUP(B46,Wahlbereich!A5:A33,Wahlbereich!G5:G33))=TRUE,"")</f>
        <v/>
      </c>
      <c r="E46" s="38" t="str" cm="1">
        <f t="array" ref="E46">_xlfn.IFS(ISNA(_xlfn.XLOOKUP(B46,Wahlbereich!A5:A33,Wahlbereich!H5:H33))=FALSE,_xlfn.XLOOKUP(B46,Wahlbereich!A5:A33,Wahlbereich!H5:H33),ISNA(_xlfn.XLOOKUP(B46,Wahlbereich!A5:A33,Wahlbereich!H5:H33))=TRUE,"")</f>
        <v/>
      </c>
      <c r="F46" s="11"/>
      <c r="G46" s="24"/>
      <c r="H46" s="40"/>
      <c r="I46" s="41" t="str">
        <f t="shared" si="2"/>
        <v/>
      </c>
      <c r="J46" s="270"/>
      <c r="K46" s="271"/>
      <c r="L46" s="272"/>
      <c r="M46" s="21"/>
      <c r="N46" s="189" t="s">
        <v>30</v>
      </c>
      <c r="O46" s="240"/>
      <c r="P46" s="163"/>
      <c r="Q46" s="164"/>
      <c r="R46" s="63"/>
      <c r="S46" s="64"/>
      <c r="T46" s="63"/>
      <c r="U46" s="64"/>
      <c r="V46" s="63"/>
      <c r="W46" s="65"/>
      <c r="X46" s="63"/>
      <c r="Y46" s="66"/>
    </row>
    <row r="47" spans="1:36" ht="26" customHeight="1">
      <c r="B47" s="37"/>
      <c r="C47" s="24"/>
      <c r="D47" s="24" t="str" cm="1">
        <f t="array" ref="D47">_xlfn.IFS(ISNA(_xlfn.XLOOKUP(B47,Wahlbereich!A5:A33,Wahlbereich!G5:G33))=FALSE,_xlfn.XLOOKUP(B47,Wahlbereich!A5:A33,Wahlbereich!G5:G33),ISNA(_xlfn.XLOOKUP(B47,Wahlbereich!A5:A33,Wahlbereich!G5:G33))=TRUE,"")</f>
        <v/>
      </c>
      <c r="E47" s="38" t="str" cm="1">
        <f t="array" ref="E47">_xlfn.IFS(ISNA(_xlfn.XLOOKUP(B47,Wahlbereich!A5:A33,Wahlbereich!H5:H33))=FALSE,_xlfn.XLOOKUP(B47,Wahlbereich!A5:A33,Wahlbereich!H5:H33),ISNA(_xlfn.XLOOKUP(B47,Wahlbereich!A5:A33,Wahlbereich!H5:H33))=TRUE,"")</f>
        <v/>
      </c>
      <c r="F47" s="11"/>
      <c r="G47" s="24"/>
      <c r="H47" s="40"/>
      <c r="I47" s="41" t="str">
        <f t="shared" si="2"/>
        <v/>
      </c>
      <c r="J47" s="270"/>
      <c r="K47" s="271"/>
      <c r="L47" s="272"/>
      <c r="M47" s="21"/>
      <c r="N47" s="165" t="s">
        <v>39</v>
      </c>
      <c r="O47" s="166"/>
      <c r="P47" s="150"/>
      <c r="Q47" s="155"/>
      <c r="R47" s="150"/>
      <c r="S47" s="155"/>
      <c r="T47" s="150"/>
      <c r="U47" s="155"/>
      <c r="V47" s="150"/>
      <c r="W47" s="152"/>
      <c r="X47" s="150"/>
      <c r="Y47" s="151"/>
    </row>
    <row r="48" spans="1:36" ht="25" customHeight="1" thickBot="1">
      <c r="B48" s="67" t="s">
        <v>13</v>
      </c>
      <c r="C48" s="233" t="s">
        <v>14</v>
      </c>
      <c r="D48" s="234"/>
      <c r="E48" s="4">
        <f>SUM(E39:E47)</f>
        <v>0</v>
      </c>
      <c r="F48" s="231"/>
      <c r="G48" s="232"/>
      <c r="H48" s="10" t="s">
        <v>36</v>
      </c>
      <c r="I48" s="5">
        <f>SUM(I39:I47)</f>
        <v>0</v>
      </c>
      <c r="J48" s="270"/>
      <c r="K48" s="271"/>
      <c r="L48" s="272"/>
      <c r="M48" s="21"/>
      <c r="N48" s="167" t="s">
        <v>49</v>
      </c>
      <c r="O48" s="168"/>
      <c r="P48" s="150"/>
      <c r="Q48" s="155"/>
      <c r="R48" s="150"/>
      <c r="S48" s="155"/>
      <c r="T48" s="150"/>
      <c r="U48" s="155"/>
      <c r="V48" s="150"/>
      <c r="W48" s="152"/>
      <c r="X48" s="150"/>
      <c r="Y48" s="151"/>
    </row>
    <row r="49" spans="2:26" ht="25" customHeight="1">
      <c r="B49" s="147" t="s">
        <v>57</v>
      </c>
      <c r="C49" s="148"/>
      <c r="D49" s="148"/>
      <c r="E49" s="148"/>
      <c r="F49" s="149"/>
      <c r="G49" s="144" t="s">
        <v>205</v>
      </c>
      <c r="H49" s="145"/>
      <c r="I49" s="146"/>
      <c r="J49" s="270"/>
      <c r="K49" s="271"/>
      <c r="L49" s="272"/>
      <c r="M49" s="21"/>
      <c r="N49" s="189" t="s">
        <v>31</v>
      </c>
      <c r="O49" s="240"/>
      <c r="P49" s="163"/>
      <c r="Q49" s="164"/>
      <c r="R49" s="63"/>
      <c r="S49" s="64"/>
      <c r="T49" s="63"/>
      <c r="U49" s="64"/>
      <c r="V49" s="63"/>
      <c r="W49" s="65"/>
      <c r="X49" s="63"/>
      <c r="Y49" s="66"/>
    </row>
    <row r="50" spans="2:26" ht="34" customHeight="1">
      <c r="B50" s="222" t="s">
        <v>241</v>
      </c>
      <c r="C50" s="223"/>
      <c r="D50" s="223"/>
      <c r="E50" s="223"/>
      <c r="F50" s="223"/>
      <c r="G50" s="223"/>
      <c r="H50" s="223"/>
      <c r="I50" s="224"/>
      <c r="J50" s="270"/>
      <c r="K50" s="271"/>
      <c r="L50" s="272"/>
      <c r="M50" s="21"/>
      <c r="N50" s="165" t="s">
        <v>39</v>
      </c>
      <c r="O50" s="166"/>
      <c r="P50" s="150"/>
      <c r="Q50" s="155"/>
      <c r="R50" s="150"/>
      <c r="S50" s="155"/>
      <c r="T50" s="150"/>
      <c r="U50" s="155"/>
      <c r="V50" s="150"/>
      <c r="W50" s="152"/>
      <c r="X50" s="150"/>
      <c r="Y50" s="151"/>
    </row>
    <row r="51" spans="2:26" ht="28" customHeight="1" thickBot="1">
      <c r="B51" s="225"/>
      <c r="C51" s="226"/>
      <c r="D51" s="226"/>
      <c r="E51" s="226"/>
      <c r="F51" s="226"/>
      <c r="G51" s="226"/>
      <c r="H51" s="226"/>
      <c r="I51" s="227"/>
      <c r="J51" s="270"/>
      <c r="K51" s="271"/>
      <c r="L51" s="272"/>
      <c r="M51" s="21"/>
      <c r="N51" s="167" t="s">
        <v>49</v>
      </c>
      <c r="O51" s="168"/>
      <c r="P51" s="150"/>
      <c r="Q51" s="155"/>
      <c r="R51" s="150"/>
      <c r="S51" s="155"/>
      <c r="T51" s="150"/>
      <c r="U51" s="155"/>
      <c r="V51" s="150"/>
      <c r="W51" s="152"/>
      <c r="X51" s="150"/>
      <c r="Y51" s="151"/>
    </row>
    <row r="52" spans="2:26" ht="25" customHeight="1">
      <c r="B52" s="243" t="s">
        <v>39</v>
      </c>
      <c r="C52" s="197" t="s">
        <v>2</v>
      </c>
      <c r="D52" s="197" t="s">
        <v>3</v>
      </c>
      <c r="E52" s="197" t="s">
        <v>4</v>
      </c>
      <c r="F52" s="197" t="s">
        <v>5</v>
      </c>
      <c r="G52" s="197" t="s">
        <v>6</v>
      </c>
      <c r="H52" s="197" t="s">
        <v>212</v>
      </c>
      <c r="I52" s="229"/>
      <c r="J52" s="270"/>
      <c r="K52" s="271"/>
      <c r="L52" s="272"/>
      <c r="M52" s="21"/>
      <c r="N52" s="189" t="s">
        <v>32</v>
      </c>
      <c r="O52" s="240"/>
      <c r="P52" s="163"/>
      <c r="Q52" s="164"/>
      <c r="R52" s="63"/>
      <c r="S52" s="64"/>
      <c r="T52" s="63"/>
      <c r="U52" s="64"/>
      <c r="V52" s="63"/>
      <c r="W52" s="65"/>
      <c r="X52" s="63"/>
      <c r="Y52" s="66"/>
    </row>
    <row r="53" spans="2:26" ht="27" customHeight="1">
      <c r="B53" s="243"/>
      <c r="C53" s="197"/>
      <c r="D53" s="197"/>
      <c r="E53" s="197"/>
      <c r="F53" s="197"/>
      <c r="G53" s="197"/>
      <c r="H53" s="68" t="s">
        <v>23</v>
      </c>
      <c r="I53" s="69" t="s">
        <v>4</v>
      </c>
      <c r="J53" s="270"/>
      <c r="K53" s="271"/>
      <c r="L53" s="272"/>
      <c r="M53" s="21"/>
      <c r="N53" s="165" t="s">
        <v>39</v>
      </c>
      <c r="O53" s="166"/>
      <c r="P53" s="150"/>
      <c r="Q53" s="155"/>
      <c r="R53" s="150"/>
      <c r="S53" s="155"/>
      <c r="T53" s="150"/>
      <c r="U53" s="155"/>
      <c r="V53" s="150"/>
      <c r="W53" s="152"/>
      <c r="X53" s="150"/>
      <c r="Y53" s="151"/>
    </row>
    <row r="54" spans="2:26" ht="26" customHeight="1" thickBot="1">
      <c r="B54" s="37"/>
      <c r="C54" s="24"/>
      <c r="D54" s="24" t="str" cm="1">
        <f t="array" ref="D54">_xlfn.IFS(G49=AA6,_xlfn.XLOOKUP(B54,Recht!A7:A11,Recht!D7:D11),G49=AA7,_xlfn.XLOOKUP(B54,Mathe!A7:A18,Mathe!C7:C18),G49=AA8,_xlfn.XLOOKUP(B54,#REF!,#REF!),G49=AA9,_xlfn.XLOOKUP(B54,#REF!,#REF!),G49=AA10,_xlfn.XLOOKUP(B54,Elektro!A7:A40,Elektro!D7:D40),G49=AA11,_xlfn.XLOOKUP(B54,BWL!A7:A23,BWL!D7:D23),G49=AA12,_xlfn.XLOOKUP(B54,VWL!A7:A19,VWL!D7:D19),G49=AA13,_xlfn.XLOOKUP(B54,#REF!,#REF!),G49=AA14,_xlfn.XLOOKUP(B54,#REF!,#REF!),G49=AA15,_xlfn.XLOOKUP(B54,Winfo!A7:A11,Winfo!D7:D11),B54="","")</f>
        <v/>
      </c>
      <c r="E54" s="38" t="str" cm="1">
        <f t="array" ref="E54">_xlfn.IFS(G49=AA6,_xlfn.XLOOKUP(B54,Recht!A7:A11,Recht!E7:E11),G49=AA7,_xlfn.XLOOKUP(B54,Mathe!A7:A18,Mathe!D7:D18),G49=AA8,_xlfn.XLOOKUP(B54,#REF!,#REF!),G49=AA9,_xlfn.XLOOKUP(B54,#REF!,#REF!),G49=AA10,_xlfn.XLOOKUP(B54,Elektro!A7:A40,Elektro!E7:E40),G49=AA11,_xlfn.XLOOKUP(B54,BWL!A7:A23,BWL!E7:E23),G49=AA12,_xlfn.XLOOKUP(B54,VWL!A7:A19,VWL!E7:E19),G49=AA13,_xlfn.XLOOKUP(B54,#REF!,#REF!),G49=AA14,_xlfn.XLOOKUP(B54,#REF!,#REF!),G49=AA15,_xlfn.XLOOKUP(B54,Winfo!A7:A11,Winfo!E7:E11),B54="","")</f>
        <v/>
      </c>
      <c r="F54" s="11"/>
      <c r="G54" s="24"/>
      <c r="H54" s="40"/>
      <c r="I54" s="41" t="str">
        <f t="shared" ref="I54:I61" si="3">IF(H54="bestanden",E54,"")</f>
        <v/>
      </c>
      <c r="J54" s="270"/>
      <c r="K54" s="271"/>
      <c r="L54" s="272"/>
      <c r="M54" s="21"/>
      <c r="N54" s="167" t="s">
        <v>49</v>
      </c>
      <c r="O54" s="168"/>
      <c r="P54" s="150"/>
      <c r="Q54" s="155"/>
      <c r="R54" s="150"/>
      <c r="S54" s="155"/>
      <c r="T54" s="150"/>
      <c r="U54" s="155"/>
      <c r="V54" s="150"/>
      <c r="W54" s="152"/>
      <c r="X54" s="150"/>
      <c r="Y54" s="151"/>
    </row>
    <row r="55" spans="2:26" ht="26" customHeight="1">
      <c r="B55" s="37"/>
      <c r="C55" s="24"/>
      <c r="D55" s="24" t="str" cm="1">
        <f t="array" ref="D55">_xlfn.IFS(G49=AA6,_xlfn.XLOOKUP(B55,Recht!A7:A11,Recht!D7:D11),G49=AA7,_xlfn.XLOOKUP(B55,Mathe!A7:A18,Mathe!C7:C18),G49=AA8,_xlfn.XLOOKUP(B55,#REF!,#REF!),G49=AA9,_xlfn.XLOOKUP(B55,#REF!,#REF!),G49=AA10,_xlfn.XLOOKUP(B55,Elektro!A7:A40,Elektro!D7:D40),G49=AA11,_xlfn.XLOOKUP(B55,BWL!A7:A23,BWL!D7:D23),G49=AA12,_xlfn.XLOOKUP(B55,VWL!A7:A19,VWL!D7:D19),G49=AA13,_xlfn.XLOOKUP(B55,#REF!,#REF!),G49=AA14,_xlfn.XLOOKUP(B55,#REF!,#REF!),G49=AA15,_xlfn.XLOOKUP(B55,Winfo!A7:A11,Winfo!D7:D11),B55="","")</f>
        <v/>
      </c>
      <c r="E55" s="38" t="str" cm="1">
        <f t="array" ref="E55">_xlfn.IFS(G49=AA6,_xlfn.XLOOKUP(B55,Recht!A7:A11,Recht!E7:E11),G49=AA7,_xlfn.XLOOKUP(B55,Mathe!A7:A18,Mathe!D7:D18),G49=AA8,_xlfn.XLOOKUP(B55,#REF!,#REF!),G49=AA9,_xlfn.XLOOKUP(B55,#REF!,#REF!),G49=AA10,_xlfn.XLOOKUP(B55,Elektro!A7:A40,Elektro!E7:E40),G49=AA11,_xlfn.XLOOKUP(B55,BWL!A7:A23,BWL!E7:E23),G49=AA12,_xlfn.XLOOKUP(B55,VWL!A7:A19,VWL!E7:E19),G49=AA13,_xlfn.XLOOKUP(B55,#REF!,#REF!),G49=AA14,_xlfn.XLOOKUP(B55,#REF!,#REF!),G49=AA15,_xlfn.XLOOKUP(B55,Winfo!A7:A11,Winfo!E7:E11),B55="","")</f>
        <v/>
      </c>
      <c r="F55" s="11"/>
      <c r="G55" s="24"/>
      <c r="H55" s="40"/>
      <c r="I55" s="41" t="str">
        <f t="shared" si="3"/>
        <v/>
      </c>
      <c r="J55" s="270"/>
      <c r="K55" s="271"/>
      <c r="L55" s="272"/>
      <c r="M55" s="21"/>
      <c r="N55" s="213" t="s">
        <v>33</v>
      </c>
      <c r="O55" s="214"/>
      <c r="P55" s="59"/>
      <c r="Q55" s="59"/>
      <c r="R55" s="59"/>
      <c r="S55" s="59"/>
      <c r="T55" s="59"/>
      <c r="U55" s="59"/>
      <c r="V55" s="59"/>
      <c r="W55" s="59"/>
      <c r="X55" s="60"/>
      <c r="Y55" s="61"/>
    </row>
    <row r="56" spans="2:26" ht="26" customHeight="1">
      <c r="B56" s="37"/>
      <c r="C56" s="24"/>
      <c r="D56" s="24" t="str" cm="1">
        <f t="array" ref="D56">_xlfn.IFS(G49=AA6,_xlfn.XLOOKUP(B56,Recht!A7:A11,Recht!D7:D11),G49=AA7,_xlfn.XLOOKUP(B56,Mathe!A7:A18,Mathe!C7:C18),G49=AA8,_xlfn.XLOOKUP(B56,#REF!,#REF!),G49=AA9,_xlfn.XLOOKUP(B56,#REF!,#REF!),G49=AA10,_xlfn.XLOOKUP(B56,Elektro!A7:A40,Elektro!D7:D40),G49=AA11,_xlfn.XLOOKUP(B56,BWL!A7:A23,BWL!D7:D23),G49=AA12,_xlfn.XLOOKUP(B56,VWL!A7:A19,VWL!D7:D19),G49=AA13,_xlfn.XLOOKUP(B56,#REF!,#REF!),G49=AA14,_xlfn.XLOOKUP(B56,#REF!,#REF!),G49=AA15,_xlfn.XLOOKUP(B56,Winfo!A7:A11,Winfo!D7:D11),B56="","")</f>
        <v/>
      </c>
      <c r="E56" s="38" t="str" cm="1">
        <f t="array" ref="E56">_xlfn.IFS(G49=AA6,_xlfn.XLOOKUP(B56,Recht!A7:A11,Recht!E7:E11),G49=AA7,_xlfn.XLOOKUP(B56,Mathe!A7:A18,Mathe!D7:D18),G49=AA8,_xlfn.XLOOKUP(B56,#REF!,#REF!),G49=AA9,_xlfn.XLOOKUP(B56,#REF!,#REF!),G49=AA10,_xlfn.XLOOKUP(B56,Elektro!A7:A40,Elektro!E7:E40),G49=AA11,_xlfn.XLOOKUP(B56,BWL!A7:A23,BWL!E7:E23),G49=AA12,_xlfn.XLOOKUP(B56,VWL!A7:A19,VWL!E7:E19),G49=AA13,_xlfn.XLOOKUP(B56,#REF!,#REF!),G49=AA14,_xlfn.XLOOKUP(B56,#REF!,#REF!),G49=AA15,_xlfn.XLOOKUP(B56,Winfo!A7:A11,Winfo!E7:E11),B56="","")</f>
        <v/>
      </c>
      <c r="F56" s="11"/>
      <c r="G56" s="24"/>
      <c r="H56" s="40"/>
      <c r="I56" s="41" t="str">
        <f t="shared" si="3"/>
        <v/>
      </c>
      <c r="J56" s="270"/>
      <c r="K56" s="271"/>
      <c r="L56" s="272"/>
      <c r="M56" s="21"/>
      <c r="N56" s="217" t="s">
        <v>39</v>
      </c>
      <c r="O56" s="218"/>
      <c r="P56" s="150"/>
      <c r="Q56" s="155"/>
      <c r="R56" s="150"/>
      <c r="S56" s="155"/>
      <c r="T56" s="150"/>
      <c r="U56" s="155"/>
      <c r="V56" s="150"/>
      <c r="W56" s="152"/>
      <c r="X56" s="150"/>
      <c r="Y56" s="151"/>
    </row>
    <row r="57" spans="2:26" ht="26" customHeight="1" thickBot="1">
      <c r="B57" s="37"/>
      <c r="C57" s="24"/>
      <c r="D57" s="24" t="str" cm="1">
        <f t="array" ref="D57">_xlfn.IFS(G49=AA6,_xlfn.XLOOKUP(B57,Recht!A7:A11,Recht!D7:D11),G49=AA7,_xlfn.XLOOKUP(B57,Mathe!A7:A18,Mathe!C7:C18),G49=AA8,_xlfn.XLOOKUP(B57,#REF!,#REF!),G49=AA9,_xlfn.XLOOKUP(B57,#REF!,#REF!),G49=AA10,_xlfn.XLOOKUP(B57,Elektro!A7:A40,Elektro!D7:D40),G49=AA11,_xlfn.XLOOKUP(B57,BWL!A7:A23,BWL!D7:D23),G49=AA12,_xlfn.XLOOKUP(B57,VWL!A7:A19,VWL!D7:D19),G49=AA13,_xlfn.XLOOKUP(B57,#REF!,#REF!),G49=AA14,_xlfn.XLOOKUP(B57,#REF!,#REF!),G49=AA15,_xlfn.XLOOKUP(B57,Winfo!A7:A11,Winfo!D7:D11),B57="","")</f>
        <v/>
      </c>
      <c r="E57" s="38" t="str" cm="1">
        <f t="array" ref="E57">_xlfn.IFS(G49=AA6,_xlfn.XLOOKUP(B57,Recht!A7:A11,Recht!E7:E11),G49=AA7,_xlfn.XLOOKUP(B57,Mathe!A7:A18,Mathe!D7:D18),G49=AA8,_xlfn.XLOOKUP(B57,#REF!,#REF!),G49=AA9,_xlfn.XLOOKUP(B57,#REF!,#REF!),G49=AA10,_xlfn.XLOOKUP(B57,Elektro!A7:A40,Elektro!E7:E40),G49=AA11,_xlfn.XLOOKUP(B57,BWL!A7:A23,BWL!E7:E23),G49=AA12,_xlfn.XLOOKUP(B57,VWL!A7:A19,VWL!E7:E19),G49=AA13,_xlfn.XLOOKUP(B57,#REF!,#REF!),G49=AA14,_xlfn.XLOOKUP(B57,#REF!,#REF!),G49=AA15,_xlfn.XLOOKUP(B57,Winfo!A7:A11,Winfo!E7:E11),B57="","")</f>
        <v/>
      </c>
      <c r="F57" s="11"/>
      <c r="G57" s="24"/>
      <c r="H57" s="40"/>
      <c r="I57" s="41" t="str">
        <f t="shared" si="3"/>
        <v/>
      </c>
      <c r="J57" s="270"/>
      <c r="K57" s="271"/>
      <c r="L57" s="272"/>
      <c r="M57" s="21"/>
      <c r="N57" s="215" t="s">
        <v>49</v>
      </c>
      <c r="O57" s="216"/>
      <c r="P57" s="150"/>
      <c r="Q57" s="155"/>
      <c r="R57" s="150"/>
      <c r="S57" s="155"/>
      <c r="T57" s="150"/>
      <c r="U57" s="155"/>
      <c r="V57" s="150"/>
      <c r="W57" s="152"/>
      <c r="X57" s="150"/>
      <c r="Y57" s="151"/>
    </row>
    <row r="58" spans="2:26" ht="26" customHeight="1">
      <c r="B58" s="37"/>
      <c r="C58" s="24"/>
      <c r="D58" s="24" t="str" cm="1">
        <f t="array" ref="D58">_xlfn.IFS(G49=AA6,_xlfn.XLOOKUP(B58,Recht!A7:A11,Recht!D7:D11),G49=AA7,_xlfn.XLOOKUP(B58,Mathe!A7:A18,Mathe!C7:C18),G49=AA8,_xlfn.XLOOKUP(B58,#REF!,#REF!),G49=AA9,_xlfn.XLOOKUP(B58,#REF!,#REF!),G49=AA10,_xlfn.XLOOKUP(B58,Elektro!A7:A40,Elektro!D7:D40),G49=AA11,_xlfn.XLOOKUP(B58,BWL!A7:A23,BWL!D7:D23),G49=AA12,_xlfn.XLOOKUP(B58,VWL!A7:A19,VWL!D7:D19),G49=AA13,_xlfn.XLOOKUP(B58,#REF!,#REF!),G49=AA14,_xlfn.XLOOKUP(B58,#REF!,#REF!),G49=AA15,_xlfn.XLOOKUP(B58,Winfo!A7:A11,Winfo!D7:D11),B58="","")</f>
        <v/>
      </c>
      <c r="E58" s="38" t="str" cm="1">
        <f t="array" ref="E58">_xlfn.IFS(G49=AA6,_xlfn.XLOOKUP(B58,Recht!A7:A11,Recht!E7:E11),G49=AA7,_xlfn.XLOOKUP(B58,Mathe!A7:A18,Mathe!D7:D18),G49=AA8,_xlfn.XLOOKUP(B58,#REF!,#REF!),G49=AA9,_xlfn.XLOOKUP(B58,#REF!,#REF!),G49=AA10,_xlfn.XLOOKUP(B58,Elektro!A7:A40,Elektro!E7:E40),G49=AA11,_xlfn.XLOOKUP(B58,BWL!A7:A23,BWL!E7:E23),G49=AA12,_xlfn.XLOOKUP(B58,VWL!A7:A19,VWL!E7:E19),G49=AA13,_xlfn.XLOOKUP(B58,#REF!,#REF!),G49=AA14,_xlfn.XLOOKUP(B58,#REF!,#REF!),G49=AA15,_xlfn.XLOOKUP(B58,Winfo!A7:A11,Winfo!E7:E11),B58="","")</f>
        <v/>
      </c>
      <c r="F58" s="11"/>
      <c r="G58" s="24"/>
      <c r="H58" s="40"/>
      <c r="I58" s="41" t="str">
        <f t="shared" si="3"/>
        <v/>
      </c>
      <c r="J58" s="270"/>
      <c r="K58" s="271"/>
      <c r="L58" s="272"/>
      <c r="M58" s="21"/>
      <c r="N58" s="213" t="s">
        <v>34</v>
      </c>
      <c r="O58" s="214"/>
      <c r="P58" s="59"/>
      <c r="Q58" s="59"/>
      <c r="R58" s="59"/>
      <c r="S58" s="59"/>
      <c r="T58" s="59"/>
      <c r="U58" s="59"/>
      <c r="V58" s="59"/>
      <c r="W58" s="59"/>
      <c r="X58" s="60"/>
      <c r="Y58" s="61"/>
      <c r="Z58" s="56"/>
    </row>
    <row r="59" spans="2:26" ht="26" customHeight="1">
      <c r="B59" s="37"/>
      <c r="C59" s="24"/>
      <c r="D59" s="24" t="str" cm="1">
        <f t="array" ref="D59">_xlfn.IFS(G49=AA6,_xlfn.XLOOKUP(B59,Recht!A7:A11,Recht!D7:D11),G49=AA7,_xlfn.XLOOKUP(B59,Mathe!A7:A18,Mathe!C7:C18),G49=AA8,_xlfn.XLOOKUP(B59,#REF!,#REF!),G49=AA9,_xlfn.XLOOKUP(B59,#REF!,#REF!),G49=AA10,_xlfn.XLOOKUP(B59,Elektro!A7:A40,Elektro!D7:D40),G49=AA11,_xlfn.XLOOKUP(B59,BWL!A7:A23,BWL!D7:D23),G49=AA12,_xlfn.XLOOKUP(B59,VWL!A7:A19,VWL!D7:D19),G49=AA13,_xlfn.XLOOKUP(B59,#REF!,#REF!),G49=AA14,_xlfn.XLOOKUP(B59,#REF!,#REF!),G49=AA15,_xlfn.XLOOKUP(B59,Winfo!A7:A11,Winfo!D7:D11),B59="","")</f>
        <v/>
      </c>
      <c r="E59" s="38" t="str" cm="1">
        <f t="array" ref="E59">_xlfn.IFS(G49=AA6,_xlfn.XLOOKUP(B59,Recht!A7:A11,Recht!E7:E11),G49=AA7,_xlfn.XLOOKUP(B59,Mathe!A7:A18,Mathe!D7:D18),G49=AA8,_xlfn.XLOOKUP(B59,#REF!,#REF!),G49=AA9,_xlfn.XLOOKUP(B59,#REF!,#REF!),G49=AA10,_xlfn.XLOOKUP(B59,Elektro!A7:A40,Elektro!E7:E40),G49=AA11,_xlfn.XLOOKUP(B59,BWL!A7:A23,BWL!E7:E23),G49=AA12,_xlfn.XLOOKUP(B59,VWL!A7:A19,VWL!E7:E19),G49=AA13,_xlfn.XLOOKUP(B59,#REF!,#REF!),G49=AA14,_xlfn.XLOOKUP(B59,#REF!,#REF!),G49=AA15,_xlfn.XLOOKUP(B59,Winfo!A7:A11,Winfo!E7:E11),B59="","")</f>
        <v/>
      </c>
      <c r="F59" s="11"/>
      <c r="G59" s="24"/>
      <c r="H59" s="40"/>
      <c r="I59" s="41" t="str">
        <f t="shared" si="3"/>
        <v/>
      </c>
      <c r="J59" s="270"/>
      <c r="K59" s="271"/>
      <c r="L59" s="272"/>
      <c r="M59" s="21"/>
      <c r="N59" s="217" t="s">
        <v>39</v>
      </c>
      <c r="O59" s="218"/>
      <c r="P59" s="150"/>
      <c r="Q59" s="155"/>
      <c r="R59" s="150"/>
      <c r="S59" s="155"/>
      <c r="T59" s="150"/>
      <c r="U59" s="155"/>
      <c r="V59" s="150"/>
      <c r="W59" s="152"/>
      <c r="X59" s="150"/>
      <c r="Y59" s="151"/>
      <c r="Z59" s="56"/>
    </row>
    <row r="60" spans="2:26" ht="26" customHeight="1" thickBot="1">
      <c r="B60" s="37"/>
      <c r="C60" s="24"/>
      <c r="D60" s="24" t="str" cm="1">
        <f t="array" ref="D60">_xlfn.IFS(G49=AA6,_xlfn.XLOOKUP(B60,Recht!A7:A11,Recht!D7:D11),G49=AA7,_xlfn.XLOOKUP(B60,Mathe!A7:A18,Mathe!C7:C18),G49=AA8,_xlfn.XLOOKUP(B60,#REF!,#REF!),G49=AA9,_xlfn.XLOOKUP(B60,#REF!,#REF!),G49=AA10,_xlfn.XLOOKUP(B60,Elektro!A7:A40,Elektro!D7:D40),G49=AA11,_xlfn.XLOOKUP(B60,BWL!A7:A23,BWL!D7:D23),G49=AA12,_xlfn.XLOOKUP(B60,VWL!A7:A19,VWL!D7:D19),G49=AA13,_xlfn.XLOOKUP(B60,#REF!,#REF!),G49=AA14,_xlfn.XLOOKUP(B60,#REF!,#REF!),G49=AA15,_xlfn.XLOOKUP(B60,Winfo!A7:A11,Winfo!D7:D11),B60="","")</f>
        <v/>
      </c>
      <c r="E60" s="38" t="str" cm="1">
        <f t="array" ref="E60">_xlfn.IFS(G49=AA6,_xlfn.XLOOKUP(B60,Recht!A7:A11,Recht!E7:E11),G49=AA7,_xlfn.XLOOKUP(B60,Mathe!A7:A18,Mathe!D7:D18),G49=AA8,_xlfn.XLOOKUP(B60,#REF!,#REF!),G49=AA9,_xlfn.XLOOKUP(B60,#REF!,#REF!),G49=AA10,_xlfn.XLOOKUP(B60,Elektro!A7:A40,Elektro!E7:E40),G49=AA11,_xlfn.XLOOKUP(B60,BWL!A7:A23,BWL!E7:E23),G49=AA12,_xlfn.XLOOKUP(B60,VWL!A7:A19,VWL!E7:E19),G49=AA13,_xlfn.XLOOKUP(B60,#REF!,#REF!),G49=AA14,_xlfn.XLOOKUP(B60,#REF!,#REF!),G49=AA15,_xlfn.XLOOKUP(B60,Winfo!A7:A11,Winfo!E7:E11),B60="","")</f>
        <v/>
      </c>
      <c r="F60" s="11"/>
      <c r="G60" s="24"/>
      <c r="H60" s="40"/>
      <c r="I60" s="41"/>
      <c r="J60" s="270"/>
      <c r="K60" s="271"/>
      <c r="L60" s="272"/>
      <c r="M60" s="21"/>
      <c r="N60" s="215" t="s">
        <v>49</v>
      </c>
      <c r="O60" s="216"/>
      <c r="P60" s="211"/>
      <c r="Q60" s="219"/>
      <c r="R60" s="211"/>
      <c r="S60" s="219"/>
      <c r="T60" s="211"/>
      <c r="U60" s="219"/>
      <c r="V60" s="211"/>
      <c r="W60" s="221"/>
      <c r="X60" s="211"/>
      <c r="Y60" s="212"/>
      <c r="Z60" s="56"/>
    </row>
    <row r="61" spans="2:26" ht="26" customHeight="1">
      <c r="B61" s="37"/>
      <c r="C61" s="24"/>
      <c r="D61" s="24" t="str" cm="1">
        <f t="array" ref="D61">_xlfn.IFS(G49=AA6,_xlfn.XLOOKUP(B61,Recht!A7:A11,Recht!D7:D11),G49=AA7,_xlfn.XLOOKUP(B61,Mathe!A7:A18,Mathe!C7:C18),G49=AA8,_xlfn.XLOOKUP(B61,#REF!,#REF!),G49=AA9,_xlfn.XLOOKUP(B61,#REF!,#REF!),G49=AA10,_xlfn.XLOOKUP(B61,Elektro!A7:A40,Elektro!D7:D40),G49=AA11,_xlfn.XLOOKUP(B61,BWL!A7:A23,BWL!D7:D23),G49=AA12,_xlfn.XLOOKUP(B61,VWL!A7:A19,VWL!D7:D19),G49=AA13,_xlfn.XLOOKUP(B61,#REF!,#REF!),G49=AA14,_xlfn.XLOOKUP(B61,#REF!,#REF!),G49=AA15,_xlfn.XLOOKUP(B61,Winfo!A7:A11,Winfo!D7:D11),B61="","")</f>
        <v/>
      </c>
      <c r="E61" s="38" t="str" cm="1">
        <f t="array" ref="E61">_xlfn.IFS(G49=AA6,_xlfn.XLOOKUP(B61,Recht!A7:A11,Recht!E7:E11),G49=AA7,_xlfn.XLOOKUP(B61,Mathe!A7:A18,Mathe!D7:D18),G49=AA8,_xlfn.XLOOKUP(B61,#REF!,#REF!),G49=AA9,_xlfn.XLOOKUP(B61,#REF!,#REF!),G49=AA10,_xlfn.XLOOKUP(B61,Elektro!A7:A40,Elektro!E7:E40),G49=AA11,_xlfn.XLOOKUP(B61,BWL!A7:A23,BWL!E7:E23),G49=AA12,_xlfn.XLOOKUP(B61,VWL!A7:A19,VWL!E7:E19),G49=AA13,_xlfn.XLOOKUP(B61,#REF!,#REF!),G49=AA14,_xlfn.XLOOKUP(B61,#REF!,#REF!),G49=AA15,_xlfn.XLOOKUP(B61,Winfo!A7:A11,Winfo!E7:E11),B61="","")</f>
        <v/>
      </c>
      <c r="F61" s="11"/>
      <c r="G61" s="24"/>
      <c r="H61" s="40"/>
      <c r="I61" s="41" t="str">
        <f t="shared" si="3"/>
        <v/>
      </c>
      <c r="J61" s="270"/>
      <c r="K61" s="271"/>
      <c r="L61" s="272"/>
      <c r="M61" s="21"/>
    </row>
    <row r="62" spans="2:26" ht="26" customHeight="1">
      <c r="B62" s="44"/>
      <c r="C62" s="26"/>
      <c r="D62" s="26" t="str" cm="1">
        <f t="array" ref="D62">_xlfn.IFS(G49=AA6,_xlfn.XLOOKUP(B62,Recht!A7:A11,Recht!D7:D11),G49=AA7,_xlfn.XLOOKUP(B62,Mathe!A7:A18,Mathe!C7:C18),G49=AA8,_xlfn.XLOOKUP(B62,#REF!,#REF!),G49=AA9,_xlfn.XLOOKUP(B62,#REF!,#REF!),G49=AA10,_xlfn.XLOOKUP(B62,Elektro!A7:A40,Elektro!D7:D40),G49=AA11,_xlfn.XLOOKUP(B62,BWL!A7:A23,BWL!D7:D23),G49=AA12,_xlfn.XLOOKUP(B62,VWL!A7:A19,VWL!D7:D19),G49=AA13,_xlfn.XLOOKUP(B62,#REF!,#REF!),G49=AA14,_xlfn.XLOOKUP(B62,#REF!,#REF!),G49=AA15,_xlfn.XLOOKUP(B62,Winfo!A7:A11,Winfo!D7:D11),B62="","")</f>
        <v/>
      </c>
      <c r="E62" s="27" t="str" cm="1">
        <f t="array" ref="E62">_xlfn.IFS(G49=AA6,_xlfn.XLOOKUP(B62,Recht!A7:A11,Recht!E7:E11),G49=AA7,_xlfn.XLOOKUP(B62,Mathe!A7:A18,Mathe!D7:D18),G49=AA8,_xlfn.XLOOKUP(B62,#REF!,#REF!),G49=AA9,_xlfn.XLOOKUP(B62,#REF!,#REF!),G49=AA10,_xlfn.XLOOKUP(B62,Elektro!A7:A40,Elektro!E7:E40),G49=AA11,_xlfn.XLOOKUP(B62,BWL!A7:A23,BWL!E7:E23),G49=AA12,_xlfn.XLOOKUP(B62,VWL!A7:A19,VWL!E7:E19),G49=AA13,_xlfn.XLOOKUP(B62,#REF!,#REF!),G49=AA14,_xlfn.XLOOKUP(B62,#REF!,#REF!),G49=AA15,_xlfn.XLOOKUP(B62,Winfo!A7:A11,Winfo!E7:E11),B62="","")</f>
        <v/>
      </c>
      <c r="F62" s="12"/>
      <c r="G62" s="26"/>
      <c r="H62" s="46"/>
      <c r="I62" s="47"/>
      <c r="J62" s="270"/>
      <c r="K62" s="271"/>
      <c r="L62" s="272"/>
      <c r="M62" s="21"/>
    </row>
    <row r="63" spans="2:26" ht="26" customHeight="1">
      <c r="B63" s="44"/>
      <c r="C63" s="26"/>
      <c r="D63" s="26" t="str" cm="1">
        <f t="array" ref="D63">_xlfn.IFS(G49=AA6,_xlfn.XLOOKUP(B63,Recht!A7:A11,Recht!D7:D11),G49=AA7,_xlfn.XLOOKUP(B63,Mathe!A7:A18,Mathe!C7:C18),G49=AA8,_xlfn.XLOOKUP(B63,#REF!,#REF!),G49=AA9,_xlfn.XLOOKUP(B63,#REF!,#REF!),G49=AA10,_xlfn.XLOOKUP(B63,Elektro!A7:A40,Elektro!D7:D40),G49=AA11,_xlfn.XLOOKUP(B63,BWL!A7:A23,BWL!D7:D23),G49=AA12,_xlfn.XLOOKUP(B63,VWL!A7:A19,VWL!D7:D19),G49=AA13,_xlfn.XLOOKUP(B63,#REF!,#REF!),G49=AA14,_xlfn.XLOOKUP(B63,#REF!,#REF!),G49=AA15,_xlfn.XLOOKUP(B63,Winfo!A7:A11,Winfo!D7:D11),B63="","")</f>
        <v/>
      </c>
      <c r="E63" s="27" t="str" cm="1">
        <f t="array" ref="E63">_xlfn.IFS(G49=AA6,_xlfn.XLOOKUP(B63,Recht!A7:A11,Recht!E7:E11),G49=AA7,_xlfn.XLOOKUP(B63,Mathe!A7:A18,Mathe!D7:D18),G49=AA8,_xlfn.XLOOKUP(B63,#REF!,#REF!),G49=AA9,_xlfn.XLOOKUP(B63,#REF!,#REF!),G49=AA10,_xlfn.XLOOKUP(B63,Elektro!A7:A40,Elektro!E7:E40),G49=AA11,_xlfn.XLOOKUP(B63,BWL!A7:A23,BWL!E7:E23),G49=AA12,_xlfn.XLOOKUP(B63,VWL!A7:A19,VWL!E7:E19),G49=AA13,_xlfn.XLOOKUP(B63,#REF!,#REF!),G49=AA14,_xlfn.XLOOKUP(B63,#REF!,#REF!),G49=AA15,_xlfn.XLOOKUP(B63,Winfo!A7:A11,Winfo!E7:E11),B63="","")</f>
        <v/>
      </c>
      <c r="F63" s="12"/>
      <c r="G63" s="26"/>
      <c r="H63" s="46"/>
      <c r="I63" s="47"/>
      <c r="J63" s="270"/>
      <c r="K63" s="271"/>
      <c r="L63" s="272"/>
      <c r="M63" s="21"/>
    </row>
    <row r="64" spans="2:26" ht="24" customHeight="1" thickBot="1">
      <c r="B64" s="74" t="s">
        <v>15</v>
      </c>
      <c r="C64" s="235" t="s">
        <v>14</v>
      </c>
      <c r="D64" s="235"/>
      <c r="E64" s="27">
        <f>SUM(E54:E61)</f>
        <v>0</v>
      </c>
      <c r="F64" s="236"/>
      <c r="G64" s="236"/>
      <c r="H64" s="10" t="s">
        <v>36</v>
      </c>
      <c r="I64" s="6">
        <f>SUM(I54:I63)</f>
        <v>0</v>
      </c>
      <c r="J64" s="270"/>
      <c r="K64" s="271"/>
      <c r="L64" s="272"/>
      <c r="M64" s="21"/>
    </row>
    <row r="65" spans="2:27" ht="25" customHeight="1">
      <c r="B65" s="237" t="s">
        <v>54</v>
      </c>
      <c r="C65" s="238"/>
      <c r="D65" s="238"/>
      <c r="E65" s="238"/>
      <c r="F65" s="238"/>
      <c r="G65" s="238"/>
      <c r="H65" s="238"/>
      <c r="I65" s="238"/>
      <c r="J65" s="270"/>
      <c r="K65" s="271"/>
      <c r="L65" s="272"/>
      <c r="M65" s="21"/>
    </row>
    <row r="66" spans="2:27">
      <c r="B66" s="200" t="s">
        <v>39</v>
      </c>
      <c r="C66" s="183" t="s">
        <v>2</v>
      </c>
      <c r="D66" s="183" t="s">
        <v>3</v>
      </c>
      <c r="E66" s="183" t="s">
        <v>4</v>
      </c>
      <c r="F66" s="183" t="s">
        <v>5</v>
      </c>
      <c r="G66" s="183" t="s">
        <v>6</v>
      </c>
      <c r="H66" s="229" t="s">
        <v>24</v>
      </c>
      <c r="I66" s="230"/>
      <c r="J66" s="270"/>
      <c r="K66" s="271"/>
      <c r="L66" s="272"/>
      <c r="M66" s="21"/>
    </row>
    <row r="67" spans="2:27" ht="20" customHeight="1">
      <c r="B67" s="239"/>
      <c r="C67" s="228"/>
      <c r="D67" s="228"/>
      <c r="E67" s="228"/>
      <c r="F67" s="228"/>
      <c r="G67" s="228"/>
      <c r="H67" s="68" t="s">
        <v>23</v>
      </c>
      <c r="I67" s="69" t="s">
        <v>4</v>
      </c>
      <c r="J67" s="270"/>
      <c r="K67" s="271"/>
      <c r="L67" s="272"/>
      <c r="M67" s="21"/>
    </row>
    <row r="68" spans="2:27" ht="25" customHeight="1">
      <c r="B68" s="37"/>
      <c r="C68" s="24"/>
      <c r="D68" s="24" t="str" cm="1">
        <f t="array" ref="D68">_xlfn.IFS(ISNA(_xlfn.XLOOKUP(B68,Schlüsselqualifikation!A5:A14,Schlüsselqualifikation!G5:G14))=FALSE,_xlfn.XLOOKUP(B68,Schlüsselqualifikation!A5:A14,Schlüsselqualifikation!G5:G14),ISNA(_xlfn.XLOOKUP(B68,Schlüsselqualifikation!A5:A14,Schlüsselqualifikation!G5:G14))=TRUE,"")</f>
        <v/>
      </c>
      <c r="E68" s="38" t="str">
        <f>_xlfn.IFS(ISNA(_xlfn.XLOOKUP(B68,Schlüsselqualifikation!A5:A14,Schlüsselqualifikation!H5:H14))=FALSE,_xlfn.XLOOKUP(B68,Schlüsselqualifikation!A5:A14,Schlüsselqualifikation!H5:H14),ISNA(_xlfn.XLOOKUP(B68,Schlüsselqualifikation!A5:A14,Schlüsselqualifikation!H5:H14))=TRUE,"")</f>
        <v/>
      </c>
      <c r="F68" s="11"/>
      <c r="G68" s="24"/>
      <c r="H68" s="40"/>
      <c r="I68" s="41" t="str">
        <f t="shared" ref="I68:I71" si="4">IF(H68="bestanden",E68,"")</f>
        <v/>
      </c>
      <c r="J68" s="270"/>
      <c r="K68" s="271"/>
      <c r="L68" s="272"/>
      <c r="M68" s="21"/>
    </row>
    <row r="69" spans="2:27" ht="25" customHeight="1">
      <c r="B69" s="37"/>
      <c r="C69" s="24"/>
      <c r="D69" s="24" t="str" cm="1">
        <f t="array" ref="D69">_xlfn.IFS(ISNA(_xlfn.XLOOKUP(B69,Schlüsselqualifikation!A5:A14,Schlüsselqualifikation!G5:G14))=FALSE,_xlfn.XLOOKUP(B69,Schlüsselqualifikation!A5:A14,Schlüsselqualifikation!G5:G14),ISNA(_xlfn.XLOOKUP(B69,Schlüsselqualifikation!A5:A14,Schlüsselqualifikation!G5:G14))=TRUE,"")</f>
        <v/>
      </c>
      <c r="E69" s="38" t="str" cm="1">
        <f t="array" ref="E69">_xlfn.IFS(ISNA(_xlfn.XLOOKUP(B69,Schlüsselqualifikation!A5:A14,Schlüsselqualifikation!H5:H14))=FALSE,_xlfn.XLOOKUP(B69,Schlüsselqualifikation!A5:A14,Schlüsselqualifikation!H5:H14),ISNA(_xlfn.XLOOKUP(B69,Schlüsselqualifikation!A5:A14,Schlüsselqualifikation!H5:H14))=TRUE,"")</f>
        <v/>
      </c>
      <c r="F69" s="11"/>
      <c r="G69" s="24"/>
      <c r="H69" s="40"/>
      <c r="I69" s="41" t="str">
        <f t="shared" si="4"/>
        <v/>
      </c>
      <c r="J69" s="270"/>
      <c r="K69" s="271"/>
      <c r="L69" s="272"/>
      <c r="M69" s="21"/>
      <c r="AA69" s="33" t="s">
        <v>50</v>
      </c>
    </row>
    <row r="70" spans="2:27" ht="25" customHeight="1">
      <c r="B70" s="37"/>
      <c r="C70" s="24"/>
      <c r="D70" s="24" t="str" cm="1">
        <f t="array" ref="D70">_xlfn.IFS(ISNA(_xlfn.XLOOKUP(B70,Schlüsselqualifikation!A5:A14,Schlüsselqualifikation!G5:G14))=FALSE,_xlfn.XLOOKUP(B70,Schlüsselqualifikation!A5:A14,Schlüsselqualifikation!G5:G14),ISNA(_xlfn.XLOOKUP(B70,Schlüsselqualifikation!A5:A14,Schlüsselqualifikation!G5:G14))=TRUE,"")</f>
        <v/>
      </c>
      <c r="E70" s="38" t="str" cm="1">
        <f t="array" ref="E70">_xlfn.IFS(ISNA(_xlfn.XLOOKUP(B70,Schlüsselqualifikation!A5:A14,Schlüsselqualifikation!H5:H14))=FALSE,_xlfn.XLOOKUP(B70,Schlüsselqualifikation!A5:A14,Schlüsselqualifikation!H5:H14),ISNA(_xlfn.XLOOKUP(B70,Schlüsselqualifikation!A5:A14,Schlüsselqualifikation!H5:H14))=TRUE,"")</f>
        <v/>
      </c>
      <c r="F70" s="11"/>
      <c r="G70" s="24"/>
      <c r="H70" s="40"/>
      <c r="I70" s="41" t="str">
        <f t="shared" si="4"/>
        <v/>
      </c>
      <c r="J70" s="270"/>
      <c r="K70" s="271"/>
      <c r="L70" s="272"/>
      <c r="M70" s="21"/>
    </row>
    <row r="71" spans="2:27" ht="25" customHeight="1">
      <c r="B71" s="37"/>
      <c r="C71" s="24"/>
      <c r="D71" s="24" t="str" cm="1">
        <f t="array" ref="D71">_xlfn.IFS(ISNA(_xlfn.XLOOKUP(B71,Schlüsselqualifikation!A5:A14,Schlüsselqualifikation!G5:G14))=FALSE,_xlfn.XLOOKUP(B71,Schlüsselqualifikation!A5:A14,Schlüsselqualifikation!G5:G14),ISNA(_xlfn.XLOOKUP(B71,Schlüsselqualifikation!A5:A14,Schlüsselqualifikation!G5:G14))=TRUE,"")</f>
        <v/>
      </c>
      <c r="E71" s="38" t="str" cm="1">
        <f t="array" ref="E71">_xlfn.IFS(ISNA(_xlfn.XLOOKUP(B71,Schlüsselqualifikation!A5:A14,Schlüsselqualifikation!H5:H14))=FALSE,_xlfn.XLOOKUP(B71,Schlüsselqualifikation!A5:A14,Schlüsselqualifikation!H5:H14),ISNA(_xlfn.XLOOKUP(B71,Schlüsselqualifikation!A5:A14,Schlüsselqualifikation!H5:H14))=TRUE,"")</f>
        <v/>
      </c>
      <c r="F71" s="11"/>
      <c r="G71" s="24"/>
      <c r="H71" s="40"/>
      <c r="I71" s="41" t="str">
        <f t="shared" si="4"/>
        <v/>
      </c>
      <c r="J71" s="270"/>
      <c r="K71" s="271"/>
      <c r="L71" s="272"/>
      <c r="M71" s="21"/>
    </row>
    <row r="72" spans="2:27" ht="24" customHeight="1" thickBot="1">
      <c r="B72" s="74" t="s">
        <v>22</v>
      </c>
      <c r="C72" s="235" t="s">
        <v>14</v>
      </c>
      <c r="D72" s="235"/>
      <c r="E72" s="3">
        <f>SUM(E68:E71)</f>
        <v>0</v>
      </c>
      <c r="F72" s="246"/>
      <c r="G72" s="246"/>
      <c r="H72" s="10" t="s">
        <v>36</v>
      </c>
      <c r="I72" s="6">
        <f>SUM(I68:I71)</f>
        <v>0</v>
      </c>
      <c r="J72" s="270"/>
      <c r="K72" s="271"/>
      <c r="L72" s="272"/>
      <c r="M72" s="21"/>
      <c r="Z72" s="55"/>
    </row>
    <row r="73" spans="2:27" ht="25" customHeight="1" thickTop="1">
      <c r="B73" s="247" t="s">
        <v>194</v>
      </c>
      <c r="C73" s="204"/>
      <c r="D73" s="204"/>
      <c r="E73" s="204"/>
      <c r="F73" s="204"/>
      <c r="G73" s="204"/>
      <c r="H73" s="204"/>
      <c r="I73" s="163"/>
      <c r="J73" s="270"/>
      <c r="K73" s="271"/>
      <c r="L73" s="272"/>
      <c r="M73" s="21"/>
      <c r="N73" s="126" t="s">
        <v>51</v>
      </c>
      <c r="O73" s="127"/>
      <c r="P73" s="127"/>
      <c r="Q73" s="127"/>
      <c r="R73" s="127"/>
      <c r="S73" s="127"/>
      <c r="T73" s="127"/>
      <c r="U73" s="127"/>
      <c r="V73" s="127"/>
      <c r="W73" s="127"/>
      <c r="X73" s="127"/>
      <c r="Y73" s="128"/>
    </row>
    <row r="74" spans="2:27" ht="17" customHeight="1">
      <c r="B74" s="243" t="s">
        <v>40</v>
      </c>
      <c r="C74" s="197" t="s">
        <v>2</v>
      </c>
      <c r="D74" s="197" t="s">
        <v>3</v>
      </c>
      <c r="E74" s="197" t="s">
        <v>4</v>
      </c>
      <c r="F74" s="197" t="s">
        <v>5</v>
      </c>
      <c r="G74" s="197" t="s">
        <v>6</v>
      </c>
      <c r="H74" s="197" t="s">
        <v>24</v>
      </c>
      <c r="I74" s="279"/>
      <c r="J74" s="270"/>
      <c r="K74" s="271"/>
      <c r="L74" s="272"/>
      <c r="M74" s="21"/>
      <c r="N74" s="129"/>
      <c r="O74" s="130"/>
      <c r="P74" s="130"/>
      <c r="Q74" s="130"/>
      <c r="R74" s="130"/>
      <c r="S74" s="130"/>
      <c r="T74" s="130"/>
      <c r="U74" s="130"/>
      <c r="V74" s="130"/>
      <c r="W74" s="130"/>
      <c r="X74" s="130"/>
      <c r="Y74" s="131"/>
    </row>
    <row r="75" spans="2:27" ht="17" customHeight="1" thickBot="1">
      <c r="B75" s="243"/>
      <c r="C75" s="197"/>
      <c r="D75" s="197"/>
      <c r="E75" s="197"/>
      <c r="F75" s="197"/>
      <c r="G75" s="197"/>
      <c r="H75" s="68" t="s">
        <v>23</v>
      </c>
      <c r="I75" s="73" t="s">
        <v>4</v>
      </c>
      <c r="J75" s="270"/>
      <c r="K75" s="271"/>
      <c r="L75" s="272"/>
      <c r="M75" s="21"/>
      <c r="N75" s="132"/>
      <c r="O75" s="133"/>
      <c r="P75" s="133"/>
      <c r="Q75" s="133"/>
      <c r="R75" s="133"/>
      <c r="S75" s="133"/>
      <c r="T75" s="133"/>
      <c r="U75" s="133"/>
      <c r="V75" s="133"/>
      <c r="W75" s="133"/>
      <c r="X75" s="133"/>
      <c r="Y75" s="134"/>
    </row>
    <row r="76" spans="2:27" ht="24" customHeight="1" thickTop="1" thickBot="1">
      <c r="B76" s="75" t="s">
        <v>18</v>
      </c>
      <c r="C76" s="48"/>
      <c r="D76" s="48" t="s">
        <v>8</v>
      </c>
      <c r="E76" s="4">
        <v>15</v>
      </c>
      <c r="F76" s="25"/>
      <c r="G76" s="48"/>
      <c r="H76" s="49"/>
      <c r="I76" s="50" t="str">
        <f>IF(H76="bestanden",E76,"")</f>
        <v/>
      </c>
      <c r="J76" s="273"/>
      <c r="K76" s="274"/>
      <c r="L76" s="275"/>
      <c r="M76" s="21"/>
      <c r="N76" s="122" t="str">
        <f>B2</f>
        <v>INFORMATIK (SPO 2022)</v>
      </c>
      <c r="O76" s="123"/>
      <c r="P76" s="123"/>
      <c r="Q76" s="123"/>
      <c r="R76" s="123"/>
      <c r="S76" s="123"/>
      <c r="T76" s="123"/>
      <c r="U76" s="62"/>
      <c r="V76" s="124" t="str">
        <f>K2</f>
        <v>Stand Januar 2023</v>
      </c>
      <c r="W76" s="124"/>
      <c r="X76" s="124"/>
      <c r="Y76" s="125"/>
    </row>
    <row r="77" spans="2:27">
      <c r="M77" s="21"/>
    </row>
    <row r="78" spans="2:27" ht="17" customHeight="1">
      <c r="M78" s="21"/>
    </row>
    <row r="79" spans="2:27" ht="31" customHeight="1"/>
    <row r="80" spans="2:27" ht="24" customHeight="1"/>
    <row r="81" ht="45" customHeight="1"/>
    <row r="82" ht="45" customHeight="1"/>
    <row r="83" ht="45" customHeight="1"/>
    <row r="85" ht="40" customHeight="1"/>
    <row r="86" ht="40" customHeight="1"/>
    <row r="87" ht="40" customHeight="1"/>
    <row r="88" ht="40" customHeight="1"/>
    <row r="89" ht="40" customHeight="1"/>
    <row r="90" ht="40" customHeight="1"/>
    <row r="91" ht="16" customHeight="1"/>
  </sheetData>
  <mergeCells count="252">
    <mergeCell ref="AA3:AE3"/>
    <mergeCell ref="K2:L2"/>
    <mergeCell ref="B2:J2"/>
    <mergeCell ref="K34:L34"/>
    <mergeCell ref="H4:I4"/>
    <mergeCell ref="B3:L3"/>
    <mergeCell ref="J35:L76"/>
    <mergeCell ref="E37:E38"/>
    <mergeCell ref="F37:F38"/>
    <mergeCell ref="G37:G38"/>
    <mergeCell ref="B34:I34"/>
    <mergeCell ref="B36:I36"/>
    <mergeCell ref="B5:I5"/>
    <mergeCell ref="C52:C53"/>
    <mergeCell ref="D52:D53"/>
    <mergeCell ref="E52:E53"/>
    <mergeCell ref="F52:F53"/>
    <mergeCell ref="C31:D31"/>
    <mergeCell ref="H74:I74"/>
    <mergeCell ref="C4:D4"/>
    <mergeCell ref="E4:G4"/>
    <mergeCell ref="H66:I66"/>
    <mergeCell ref="C72:D72"/>
    <mergeCell ref="B6:B7"/>
    <mergeCell ref="B52:B53"/>
    <mergeCell ref="B35:I35"/>
    <mergeCell ref="H52:I52"/>
    <mergeCell ref="P49:Q49"/>
    <mergeCell ref="B32:I32"/>
    <mergeCell ref="N24:O24"/>
    <mergeCell ref="N25:O25"/>
    <mergeCell ref="N26:O26"/>
    <mergeCell ref="N28:O28"/>
    <mergeCell ref="F31:G31"/>
    <mergeCell ref="C6:C7"/>
    <mergeCell ref="D6:D7"/>
    <mergeCell ref="E6:E7"/>
    <mergeCell ref="F6:F7"/>
    <mergeCell ref="G6:G7"/>
    <mergeCell ref="H6:I6"/>
    <mergeCell ref="E14:E15"/>
    <mergeCell ref="B11:I11"/>
    <mergeCell ref="B12:B13"/>
    <mergeCell ref="C12:C13"/>
    <mergeCell ref="D12:D13"/>
    <mergeCell ref="E12:E13"/>
    <mergeCell ref="F12:F13"/>
    <mergeCell ref="G12:G13"/>
    <mergeCell ref="H12:I12"/>
    <mergeCell ref="B14:B15"/>
    <mergeCell ref="I14:I15"/>
    <mergeCell ref="H14:H15"/>
    <mergeCell ref="F14:F15"/>
    <mergeCell ref="G14:G15"/>
    <mergeCell ref="F72:G72"/>
    <mergeCell ref="B73:I73"/>
    <mergeCell ref="B74:B75"/>
    <mergeCell ref="C74:C75"/>
    <mergeCell ref="D74:D75"/>
    <mergeCell ref="E74:E75"/>
    <mergeCell ref="B66:B67"/>
    <mergeCell ref="C66:C67"/>
    <mergeCell ref="D66:D67"/>
    <mergeCell ref="F74:F75"/>
    <mergeCell ref="G74:G75"/>
    <mergeCell ref="N58:O58"/>
    <mergeCell ref="T53:U53"/>
    <mergeCell ref="N18:O18"/>
    <mergeCell ref="N27:O27"/>
    <mergeCell ref="N49:O49"/>
    <mergeCell ref="V47:W47"/>
    <mergeCell ref="R48:S48"/>
    <mergeCell ref="T48:U48"/>
    <mergeCell ref="N56:O56"/>
    <mergeCell ref="T45:U45"/>
    <mergeCell ref="N40:O40"/>
    <mergeCell ref="N41:O41"/>
    <mergeCell ref="N42:O42"/>
    <mergeCell ref="N43:O43"/>
    <mergeCell ref="N44:O44"/>
    <mergeCell ref="N23:O23"/>
    <mergeCell ref="N48:O48"/>
    <mergeCell ref="N19:O19"/>
    <mergeCell ref="N30:O30"/>
    <mergeCell ref="N46:O46"/>
    <mergeCell ref="S24:T24"/>
    <mergeCell ref="S25:T25"/>
    <mergeCell ref="S27:T27"/>
    <mergeCell ref="S26:T26"/>
    <mergeCell ref="N14:O14"/>
    <mergeCell ref="V60:W60"/>
    <mergeCell ref="B50:I51"/>
    <mergeCell ref="E66:E67"/>
    <mergeCell ref="F66:F67"/>
    <mergeCell ref="G66:G67"/>
    <mergeCell ref="H37:I37"/>
    <mergeCell ref="F48:G48"/>
    <mergeCell ref="C48:D48"/>
    <mergeCell ref="G52:G53"/>
    <mergeCell ref="C64:D64"/>
    <mergeCell ref="F64:G64"/>
    <mergeCell ref="B65:I65"/>
    <mergeCell ref="B37:B38"/>
    <mergeCell ref="C37:C38"/>
    <mergeCell ref="D37:D38"/>
    <mergeCell ref="N54:O54"/>
    <mergeCell ref="P48:Q48"/>
    <mergeCell ref="N52:O52"/>
    <mergeCell ref="T51:U51"/>
    <mergeCell ref="R50:S50"/>
    <mergeCell ref="T50:U50"/>
    <mergeCell ref="R53:S53"/>
    <mergeCell ref="N47:O47"/>
    <mergeCell ref="X59:Y59"/>
    <mergeCell ref="X60:Y60"/>
    <mergeCell ref="V54:W54"/>
    <mergeCell ref="V56:W56"/>
    <mergeCell ref="X51:Y51"/>
    <mergeCell ref="X53:Y53"/>
    <mergeCell ref="N55:O55"/>
    <mergeCell ref="N57:O57"/>
    <mergeCell ref="N59:O59"/>
    <mergeCell ref="N60:O60"/>
    <mergeCell ref="P57:Q57"/>
    <mergeCell ref="P59:Q59"/>
    <mergeCell ref="R59:S59"/>
    <mergeCell ref="T59:U59"/>
    <mergeCell ref="V59:W59"/>
    <mergeCell ref="P60:Q60"/>
    <mergeCell ref="R60:S60"/>
    <mergeCell ref="T60:U60"/>
    <mergeCell ref="R57:S57"/>
    <mergeCell ref="T57:U57"/>
    <mergeCell ref="R54:S54"/>
    <mergeCell ref="T54:U54"/>
    <mergeCell ref="R51:S51"/>
    <mergeCell ref="V57:W57"/>
    <mergeCell ref="Q22:T22"/>
    <mergeCell ref="P43:Q43"/>
    <mergeCell ref="P44:Q44"/>
    <mergeCell ref="R44:S44"/>
    <mergeCell ref="T44:U44"/>
    <mergeCell ref="P45:Q45"/>
    <mergeCell ref="R45:S45"/>
    <mergeCell ref="N34:U34"/>
    <mergeCell ref="X54:Y54"/>
    <mergeCell ref="S28:T28"/>
    <mergeCell ref="S29:T29"/>
    <mergeCell ref="AB9:AE9"/>
    <mergeCell ref="AB6:AE6"/>
    <mergeCell ref="AB7:AE7"/>
    <mergeCell ref="AB4:AE4"/>
    <mergeCell ref="AB8:AE8"/>
    <mergeCell ref="AB10:AE10"/>
    <mergeCell ref="AB11:AE11"/>
    <mergeCell ref="AB5:AE5"/>
    <mergeCell ref="AB12:AE12"/>
    <mergeCell ref="AB13:AE13"/>
    <mergeCell ref="AB14:AE14"/>
    <mergeCell ref="U12:U13"/>
    <mergeCell ref="V12:V13"/>
    <mergeCell ref="S14:T14"/>
    <mergeCell ref="S15:T15"/>
    <mergeCell ref="N45:O45"/>
    <mergeCell ref="N37:O37"/>
    <mergeCell ref="N35:Y36"/>
    <mergeCell ref="X45:Y45"/>
    <mergeCell ref="N38:O38"/>
    <mergeCell ref="N39:O39"/>
    <mergeCell ref="T30:U30"/>
    <mergeCell ref="S23:T23"/>
    <mergeCell ref="N22:P22"/>
    <mergeCell ref="N12:O13"/>
    <mergeCell ref="P12:P13"/>
    <mergeCell ref="Q12:Q13"/>
    <mergeCell ref="R12:R13"/>
    <mergeCell ref="P37:Q37"/>
    <mergeCell ref="U22:V22"/>
    <mergeCell ref="V34:Y34"/>
    <mergeCell ref="S12:T13"/>
    <mergeCell ref="AB15:AE15"/>
    <mergeCell ref="X47:Y47"/>
    <mergeCell ref="V38:W38"/>
    <mergeCell ref="P38:Q38"/>
    <mergeCell ref="P42:Q42"/>
    <mergeCell ref="R42:S42"/>
    <mergeCell ref="T42:U42"/>
    <mergeCell ref="X50:Y50"/>
    <mergeCell ref="V50:W50"/>
    <mergeCell ref="X57:Y57"/>
    <mergeCell ref="P54:Q54"/>
    <mergeCell ref="P56:Q56"/>
    <mergeCell ref="R56:S56"/>
    <mergeCell ref="T56:U56"/>
    <mergeCell ref="X56:Y56"/>
    <mergeCell ref="P39:Q39"/>
    <mergeCell ref="X48:Y48"/>
    <mergeCell ref="P40:Q40"/>
    <mergeCell ref="P41:Q41"/>
    <mergeCell ref="R41:S41"/>
    <mergeCell ref="T41:U41"/>
    <mergeCell ref="X38:Y38"/>
    <mergeCell ref="X39:Y39"/>
    <mergeCell ref="R39:S39"/>
    <mergeCell ref="N2:T2"/>
    <mergeCell ref="V2:Y2"/>
    <mergeCell ref="V44:W44"/>
    <mergeCell ref="V45:W45"/>
    <mergeCell ref="V48:W48"/>
    <mergeCell ref="V51:W51"/>
    <mergeCell ref="V53:W53"/>
    <mergeCell ref="P51:Q51"/>
    <mergeCell ref="P52:Q52"/>
    <mergeCell ref="P53:Q53"/>
    <mergeCell ref="P46:Q46"/>
    <mergeCell ref="P47:Q47"/>
    <mergeCell ref="N50:O50"/>
    <mergeCell ref="N51:O51"/>
    <mergeCell ref="N53:O53"/>
    <mergeCell ref="P50:Q50"/>
    <mergeCell ref="N3:Y3"/>
    <mergeCell ref="N4:Y10"/>
    <mergeCell ref="Q11:T11"/>
    <mergeCell ref="S16:T16"/>
    <mergeCell ref="S17:T17"/>
    <mergeCell ref="S18:T18"/>
    <mergeCell ref="T20:U20"/>
    <mergeCell ref="S19:T19"/>
    <mergeCell ref="N76:T76"/>
    <mergeCell ref="V76:Y76"/>
    <mergeCell ref="N73:Y75"/>
    <mergeCell ref="AF3:AJ15"/>
    <mergeCell ref="G49:I49"/>
    <mergeCell ref="B49:F49"/>
    <mergeCell ref="X41:Y41"/>
    <mergeCell ref="X42:Y42"/>
    <mergeCell ref="X44:Y44"/>
    <mergeCell ref="V39:W39"/>
    <mergeCell ref="V41:W41"/>
    <mergeCell ref="V42:W42"/>
    <mergeCell ref="U11:V11"/>
    <mergeCell ref="R47:S47"/>
    <mergeCell ref="T47:U47"/>
    <mergeCell ref="N20:O20"/>
    <mergeCell ref="R38:S38"/>
    <mergeCell ref="T38:U38"/>
    <mergeCell ref="T39:U39"/>
    <mergeCell ref="N11:P11"/>
    <mergeCell ref="N29:O29"/>
    <mergeCell ref="N15:O15"/>
    <mergeCell ref="N16:O16"/>
    <mergeCell ref="N17:O17"/>
  </mergeCells>
  <dataValidations count="2">
    <dataValidation type="list" allowBlank="1" showInputMessage="1" showErrorMessage="1" sqref="H68:H71 H76 H54:H63 H39:H47 H8:H10 H14 H16:H30" xr:uid="{CA7E0D5E-1BEB-954D-AF5E-4CBB4A3363DE}">
      <formula1>$J$4:$J$5</formula1>
    </dataValidation>
    <dataValidation type="list" allowBlank="1" showInputMessage="1" showErrorMessage="1" sqref="G49" xr:uid="{69CF9746-0FF2-4FFE-A43B-079A5568D839}">
      <formula1>$AA$6:$AA$16</formula1>
    </dataValidation>
  </dataValidations>
  <hyperlinks>
    <hyperlink ref="B34" r:id="rId1" display="INFORMATIK (SPO 2015)" xr:uid="{A26A9DD9-C4A9-1F43-9089-F64D05298B81}"/>
    <hyperlink ref="B36:I36" r:id="rId2" location="block1933" display="Stammmodul - ein list finden Sie in Modulhandbuch " xr:uid="{7BD553FE-BAC9-7C4C-9BC7-903BDC5A90FF}"/>
    <hyperlink ref="N3" r:id="rId3" display="INFORMATIK (SPO 2015)" xr:uid="{98F7F909-DB1C-7D4D-BFF4-8DE4E1E27EBD}"/>
    <hyperlink ref="B2:J2" r:id="rId4" location="block1933" display="INFORMATIK (SPO 2015)" xr:uid="{1B21702B-CFC7-9B4A-A1D2-FDD1BD370D9B}"/>
    <hyperlink ref="H13" r:id="rId5" xr:uid="{080B808F-3D33-D343-A3C1-0C079574127D}"/>
    <hyperlink ref="H7" r:id="rId6" xr:uid="{4BD71CE6-4533-FF44-955F-F206557C99AC}"/>
    <hyperlink ref="H38" r:id="rId7" xr:uid="{9FADB985-F58E-D64F-B5BB-B085D2952227}"/>
    <hyperlink ref="H53" r:id="rId8" xr:uid="{EF97D396-4AC6-1343-9230-2B4187C447E7}"/>
    <hyperlink ref="H67" r:id="rId9" xr:uid="{A5B37A28-4E1D-0F4A-B7E0-72F29E563376}"/>
    <hyperlink ref="H75" r:id="rId10" xr:uid="{CBAFB296-F836-D444-BBBA-6F661905CEB8}"/>
    <hyperlink ref="N2" r:id="rId11" display="INFORMATIK (SPO 2015)" xr:uid="{CB57E52E-D5B2-B444-82E9-A6C8CCDE8CCE}"/>
    <hyperlink ref="B49:D49" r:id="rId12" display="Ergänzungsfächer - (12-21 LP)" xr:uid="{C7E60449-475D-409C-B0FC-8EAEB5F8280B}"/>
    <hyperlink ref="N34" r:id="rId13" display="INFORMATIK (SPO 2015)" xr:uid="{58CB5F01-5D24-A840-95FB-7CC31FDF97FD}"/>
    <hyperlink ref="N76" r:id="rId14" display="INFORMATIK (SPO 2015)" xr:uid="{E5BEE1D3-1BE2-854F-B655-72C55AE2A391}"/>
  </hyperlinks>
  <pageMargins left="0.25" right="0.25" top="0.4" bottom="0.4" header="0.3" footer="0.3"/>
  <pageSetup paperSize="9" scale="80" orientation="portrait" r:id="rId15"/>
  <headerFooter>
    <oddFooter>Seite &amp;P</oddFooter>
  </headerFooter>
  <rowBreaks count="2" manualBreakCount="2">
    <brk id="33" max="16383" man="1"/>
    <brk id="77" max="16383" man="1"/>
  </rowBreaks>
  <colBreaks count="1" manualBreakCount="1">
    <brk id="1" max="1048575" man="1"/>
  </colBreaks>
  <drawing r:id="rId16"/>
  <extLst>
    <ext xmlns:x14="http://schemas.microsoft.com/office/spreadsheetml/2009/9/main" uri="{CCE6A557-97BC-4b89-ADB6-D9C93CAAB3DF}">
      <x14:dataValidations xmlns:xm="http://schemas.microsoft.com/office/excel/2006/main" count="15">
        <x14:dataValidation type="list" allowBlank="1" showInputMessage="1" showErrorMessage="1" xr:uid="{8FB1D3FE-0B7E-E748-B9E2-1759052EFEBC}">
          <x14:formula1>
            <xm:f>Pflichtmodule!$A$5:$A$6</xm:f>
          </x14:formula1>
          <xm:sqref>B10</xm:sqref>
        </x14:dataValidation>
        <x14:dataValidation type="list" allowBlank="1" showInputMessage="1" showErrorMessage="1" xr:uid="{12E7F00F-B390-4FA1-BCCA-AA908C9A0C59}">
          <x14:formula1>
            <xm:f>Wahlbereich!$A$5:$A$33</xm:f>
          </x14:formula1>
          <xm:sqref>B39:B47</xm:sqref>
        </x14:dataValidation>
        <x14:dataValidation type="list" allowBlank="1" showInputMessage="1" showErrorMessage="1" xr:uid="{8F8E2C7D-640F-483D-BAB2-CCD9E5D40BF0}">
          <x14:formula1>
            <xm:f>Schlüsselqualifikation!$A$5:$A$14</xm:f>
          </x14:formula1>
          <xm:sqref>B68:B71</xm:sqref>
        </x14:dataValidation>
        <x14:dataValidation type="list" allowBlank="1" showInputMessage="1" showErrorMessage="1" xr:uid="{1859F2EC-D3F8-48A9-8416-EF7A013B7F03}">
          <x14:formula1>
            <xm:f>Pflichtmodule!$A$7:$A$9</xm:f>
          </x14:formula1>
          <xm:sqref>B14:B15</xm:sqref>
        </x14:dataValidation>
        <x14:dataValidation type="list" allowBlank="1" showInputMessage="1" showErrorMessage="1" xr:uid="{012EFCF1-D10A-4913-8528-31717AF6CE11}">
          <x14:formula1>
            <xm:f>Pflichtmodule!$A$10:$A$12</xm:f>
          </x14:formula1>
          <xm:sqref>B19</xm:sqref>
        </x14:dataValidation>
        <x14:dataValidation type="list" allowBlank="1" showInputMessage="1" showErrorMessage="1" xr:uid="{41DEF40C-E7E5-4BB3-840B-08F426A1E108}">
          <x14:formula1>
            <xm:f>_xlfn.IFS(G49=AA6, Recht!A7:A11, G49=AA7, Mathe!A7:A18, G49=AA10, Elektro!A7:A40, G49=AA11, BWL!A7:A23, G49=AA12, VWL!A7:A19, G49=AA15, Winfo!A7:A11)</xm:f>
          </x14:formula1>
          <xm:sqref>B54</xm:sqref>
        </x14:dataValidation>
        <x14:dataValidation type="list" allowBlank="1" showInputMessage="1" showErrorMessage="1" xr:uid="{A7C3BBBB-FACD-4B69-82AB-1481631B4DA8}">
          <x14:formula1>
            <xm:f>_xlfn.IFS(G49=AA6, Recht!A7:A11, G49=AA7, Mathe!A7:A18, G49=AA10, Elektro!A7:A40, G49=AA11, BWL!A7:A23, G49=AA12, VWL!A7:A19, G49=AA15, Winfo!A7:A11)</xm:f>
          </x14:formula1>
          <xm:sqref>B55</xm:sqref>
        </x14:dataValidation>
        <x14:dataValidation type="list" allowBlank="1" showInputMessage="1" showErrorMessage="1" xr:uid="{BD14F016-3E2C-4EB8-A159-068777EFFBA3}">
          <x14:formula1>
            <xm:f>_xlfn.IFS(G49=AA6, Recht!A7:A11, G49=AA7, Mathe!A7:A18, G49=AA10, Elektro!A7:A40, G49=AA11, BWL!A7:A23, G49=AA12, VWL!A7:A19, G49=AA15, Winfo!A7:A11)</xm:f>
          </x14:formula1>
          <xm:sqref>B56</xm:sqref>
        </x14:dataValidation>
        <x14:dataValidation type="list" allowBlank="1" showInputMessage="1" showErrorMessage="1" xr:uid="{4D4AC02A-7CB8-4A51-B72E-4E873EC9B152}">
          <x14:formula1>
            <xm:f>_xlfn.IFS(G49=AA6, Recht!A7:A11, G49=AA7, Mathe!A7:A18, G49=AA10, Elektro!A7:A40, G49=AA11, BWL!A7:A23, G49=AA12, VWL!A7:A19, G49=AA15, Winfo!A7:A11)</xm:f>
          </x14:formula1>
          <xm:sqref>B57</xm:sqref>
        </x14:dataValidation>
        <x14:dataValidation type="list" allowBlank="1" showInputMessage="1" showErrorMessage="1" xr:uid="{A7BFC86C-20A0-4A87-A33E-EAFCEAEA23BD}">
          <x14:formula1>
            <xm:f>_xlfn.IFS(G49=AA6, Recht!A7:A11, G49=AA7, Mathe!A7:A18, G49=AA10, Elektro!A7:A40, G49=AA11, BWL!A7:A23, G49=AA12, VWL!A7:A19, G49=AA15, Winfo!A7:A11)</xm:f>
          </x14:formula1>
          <xm:sqref>B58</xm:sqref>
        </x14:dataValidation>
        <x14:dataValidation type="list" allowBlank="1" showInputMessage="1" showErrorMessage="1" xr:uid="{02A23844-1DE2-499A-8523-5879CE43DDAC}">
          <x14:formula1>
            <xm:f>_xlfn.IFS(G49=AA6, Recht!A7:A11, G49=AA7, Mathe!A7:A18, G49=AA10, Elektro!A7:A40, G49=AA11, BWL!A7:A23, G49=AA12, VWL!A7:A19, G49=AA15, Winfo!A7:A11)</xm:f>
          </x14:formula1>
          <xm:sqref>B59</xm:sqref>
        </x14:dataValidation>
        <x14:dataValidation type="list" allowBlank="1" showInputMessage="1" showErrorMessage="1" xr:uid="{DCCB501D-F501-4CCB-99C8-B23F25A812CC}">
          <x14:formula1>
            <xm:f>_xlfn.IFS(G49=AA6, Recht!A7:A11, G49=AA7, Mathe!A7:A18, G49=AA10, Elektro!A7:A40, G49=AA11, BWL!A7:A23, G49=AA12, VWL!A7:A19, G49=AA15, Winfo!A7:A11)</xm:f>
          </x14:formula1>
          <xm:sqref>B60</xm:sqref>
        </x14:dataValidation>
        <x14:dataValidation type="list" allowBlank="1" showInputMessage="1" showErrorMessage="1" xr:uid="{66F76357-974F-45EB-AF60-927B439F3E6C}">
          <x14:formula1>
            <xm:f>_xlfn.IFS(G49=AA6, Recht!A7:A11, G49=AA7, Mathe!A7:A18, G49=AA10, Elektro!A7:A40, G49=AA11, BWL!A7:A23, G49=AA12, VWL!A7:A19, G49=AA15, Winfo!A7:A11)</xm:f>
          </x14:formula1>
          <xm:sqref>B61</xm:sqref>
        </x14:dataValidation>
        <x14:dataValidation type="list" allowBlank="1" showInputMessage="1" showErrorMessage="1" xr:uid="{9EFE1D9A-DBFF-4D59-A842-2E06B991D7B0}">
          <x14:formula1>
            <xm:f>_xlfn.IFS(G49=AA6, Recht!A7:A11, G49=AA7, Mathe!A7:A18, G49=AA10, Elektro!A7:A40, G49=AA11, BWL!A7:A23, G49=AA12, VWL!A7:A19, G49=AA15, Winfo!A7:A11)</xm:f>
          </x14:formula1>
          <xm:sqref>B62</xm:sqref>
        </x14:dataValidation>
        <x14:dataValidation type="list" allowBlank="1" showInputMessage="1" showErrorMessage="1" xr:uid="{12D29AB0-9B65-491F-8CDF-684C2F1EBA9D}">
          <x14:formula1>
            <xm:f>_xlfn.IFS(G49=AA6, Recht!A7:A11, G49=AA7, Mathe!A7:A18, G49=AA10, Elektro!A7:A40, G49=AA11, BWL!A7:A23, G49=AA12, VWL!A7:A19, G49=AA15, Winfo!A7:A11)</xm:f>
          </x14:formula1>
          <xm:sqref>B63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F8B4-1EF5-47FA-AF2B-76ED9E53AAE8}">
  <sheetPr>
    <tabColor rgb="FFFF0000"/>
  </sheetPr>
  <dimension ref="A5:E12"/>
  <sheetViews>
    <sheetView workbookViewId="0">
      <selection activeCell="A6" sqref="A6"/>
    </sheetView>
  </sheetViews>
  <sheetFormatPr baseColWidth="10" defaultRowHeight="16"/>
  <cols>
    <col min="1" max="1" width="23.1640625" customWidth="1"/>
  </cols>
  <sheetData>
    <row r="5" spans="1:5" ht="51">
      <c r="A5" s="94" t="s">
        <v>237</v>
      </c>
      <c r="B5" s="95"/>
      <c r="C5" s="95"/>
      <c r="D5" s="95" t="s">
        <v>7</v>
      </c>
      <c r="E5" s="95">
        <v>9</v>
      </c>
    </row>
    <row r="6" spans="1:5" ht="51">
      <c r="A6" s="94" t="s">
        <v>238</v>
      </c>
      <c r="B6" s="95"/>
      <c r="C6" s="95"/>
      <c r="D6" s="95" t="s">
        <v>7</v>
      </c>
      <c r="E6" s="95">
        <v>9</v>
      </c>
    </row>
    <row r="7" spans="1:5" s="93" customFormat="1" ht="85">
      <c r="A7" s="94" t="s">
        <v>230</v>
      </c>
      <c r="B7" s="94"/>
      <c r="C7" s="94"/>
      <c r="D7" s="94"/>
      <c r="E7" s="94"/>
    </row>
    <row r="8" spans="1:5" s="93" customFormat="1" ht="17">
      <c r="A8" s="94" t="s">
        <v>226</v>
      </c>
      <c r="B8" s="94"/>
      <c r="C8" s="94"/>
      <c r="D8" s="94" t="s">
        <v>8</v>
      </c>
      <c r="E8" s="94">
        <v>15</v>
      </c>
    </row>
    <row r="9" spans="1:5" s="93" customFormat="1" ht="25" customHeight="1">
      <c r="A9" s="94" t="s">
        <v>227</v>
      </c>
      <c r="B9" s="94"/>
      <c r="C9" s="94"/>
      <c r="D9" s="94" t="s">
        <v>8</v>
      </c>
      <c r="E9" s="94">
        <v>18</v>
      </c>
    </row>
    <row r="10" spans="1:5" s="93" customFormat="1" ht="51">
      <c r="A10" s="94" t="s">
        <v>235</v>
      </c>
      <c r="B10" s="94"/>
      <c r="C10" s="94"/>
      <c r="D10" s="94"/>
      <c r="E10" s="94"/>
    </row>
    <row r="11" spans="1:5" s="93" customFormat="1" ht="34">
      <c r="A11" s="94" t="s">
        <v>228</v>
      </c>
      <c r="B11" s="94"/>
      <c r="C11" s="94"/>
      <c r="D11" s="94" t="s">
        <v>10</v>
      </c>
      <c r="E11" s="94">
        <v>5</v>
      </c>
    </row>
    <row r="12" spans="1:5" s="93" customFormat="1" ht="34">
      <c r="A12" s="94" t="s">
        <v>229</v>
      </c>
      <c r="B12" s="94"/>
      <c r="C12" s="94"/>
      <c r="D12" s="94" t="s">
        <v>10</v>
      </c>
      <c r="E12" s="94">
        <v>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F804D-C725-452B-AA09-E414715792DB}">
  <sheetPr>
    <tabColor rgb="FFD7FDFF"/>
  </sheetPr>
  <dimension ref="A1:G13"/>
  <sheetViews>
    <sheetView zoomScale="110" zoomScaleNormal="110" workbookViewId="0">
      <selection activeCell="M12" sqref="M12"/>
    </sheetView>
  </sheetViews>
  <sheetFormatPr baseColWidth="10" defaultColWidth="10.83203125" defaultRowHeight="16"/>
  <cols>
    <col min="1" max="1" width="46.83203125" style="9" customWidth="1"/>
    <col min="2" max="3" width="13.1640625" style="9" customWidth="1"/>
    <col min="4" max="16384" width="10.83203125" style="9"/>
  </cols>
  <sheetData>
    <row r="1" spans="1:7" s="29" customFormat="1" ht="19" customHeight="1" thickBot="1">
      <c r="A1" s="282" t="s">
        <v>53</v>
      </c>
      <c r="B1" s="283"/>
      <c r="C1" s="283"/>
      <c r="D1" s="284" t="s">
        <v>225</v>
      </c>
      <c r="E1" s="284"/>
      <c r="F1" s="285"/>
    </row>
    <row r="2" spans="1:7" s="29" customFormat="1" ht="116" customHeight="1">
      <c r="A2" s="286" t="s">
        <v>242</v>
      </c>
      <c r="B2" s="286"/>
      <c r="C2" s="286"/>
      <c r="D2" s="286"/>
      <c r="E2" s="286"/>
      <c r="F2" s="286"/>
    </row>
    <row r="3" spans="1:7" s="29" customFormat="1" ht="116" customHeight="1">
      <c r="A3" s="287"/>
      <c r="B3" s="287"/>
      <c r="C3" s="287"/>
      <c r="D3" s="287"/>
      <c r="E3" s="287"/>
      <c r="F3" s="287"/>
    </row>
    <row r="4" spans="1:7" s="29" customFormat="1" ht="38" customHeight="1">
      <c r="A4" s="54" t="s">
        <v>193</v>
      </c>
      <c r="B4" s="288" t="s">
        <v>203</v>
      </c>
      <c r="C4" s="288"/>
      <c r="D4" s="290"/>
      <c r="E4" s="290"/>
      <c r="F4" s="290"/>
    </row>
    <row r="5" spans="1:7" s="29" customFormat="1" ht="38" customHeight="1">
      <c r="A5" s="58" t="s">
        <v>234</v>
      </c>
      <c r="B5" s="289" t="s">
        <v>234</v>
      </c>
      <c r="C5" s="289"/>
      <c r="D5" s="290"/>
      <c r="E5" s="290"/>
      <c r="F5" s="290"/>
      <c r="G5" s="78"/>
    </row>
    <row r="6" spans="1:7" s="29" customFormat="1" ht="16" customHeight="1">
      <c r="A6" s="244" t="s">
        <v>39</v>
      </c>
      <c r="B6" s="244"/>
      <c r="C6" s="244"/>
      <c r="D6" s="76" t="s">
        <v>3</v>
      </c>
      <c r="E6" s="102" t="s">
        <v>4</v>
      </c>
      <c r="F6" s="76"/>
    </row>
    <row r="7" spans="1:7" ht="24" customHeight="1">
      <c r="A7" s="103" t="s">
        <v>104</v>
      </c>
      <c r="B7" s="103"/>
      <c r="C7" s="103"/>
      <c r="D7" s="103" t="s">
        <v>7</v>
      </c>
      <c r="E7" s="58">
        <v>5</v>
      </c>
      <c r="F7" s="103"/>
    </row>
    <row r="8" spans="1:7" ht="24" customHeight="1">
      <c r="A8" s="103" t="s">
        <v>88</v>
      </c>
      <c r="B8" s="103"/>
      <c r="C8" s="103"/>
      <c r="D8" s="103" t="s">
        <v>7</v>
      </c>
      <c r="E8" s="58">
        <v>6</v>
      </c>
      <c r="F8" s="103"/>
    </row>
    <row r="9" spans="1:7" ht="24" customHeight="1">
      <c r="A9" s="103" t="s">
        <v>102</v>
      </c>
      <c r="B9" s="103"/>
      <c r="C9" s="103"/>
      <c r="D9" s="103" t="s">
        <v>8</v>
      </c>
      <c r="E9" s="58">
        <v>6</v>
      </c>
      <c r="F9" s="103"/>
    </row>
    <row r="10" spans="1:7" ht="24" customHeight="1">
      <c r="A10" s="103" t="s">
        <v>103</v>
      </c>
      <c r="B10" s="103"/>
      <c r="C10" s="103"/>
      <c r="D10" s="103" t="s">
        <v>8</v>
      </c>
      <c r="E10" s="58">
        <v>9</v>
      </c>
      <c r="F10" s="103"/>
    </row>
    <row r="11" spans="1:7" ht="24" customHeight="1">
      <c r="A11" s="103" t="s">
        <v>101</v>
      </c>
      <c r="B11" s="103"/>
      <c r="C11" s="103"/>
      <c r="D11" s="103" t="s">
        <v>8</v>
      </c>
      <c r="E11" s="58">
        <v>3</v>
      </c>
      <c r="F11" s="103"/>
    </row>
    <row r="12" spans="1:7">
      <c r="E12" s="33"/>
    </row>
    <row r="13" spans="1:7">
      <c r="E13" s="33"/>
    </row>
  </sheetData>
  <sortState xmlns:xlrd2="http://schemas.microsoft.com/office/spreadsheetml/2017/richdata2" ref="A7:A11">
    <sortCondition ref="A11"/>
  </sortState>
  <mergeCells count="7">
    <mergeCell ref="A1:C1"/>
    <mergeCell ref="D1:F1"/>
    <mergeCell ref="A2:F3"/>
    <mergeCell ref="A6:C6"/>
    <mergeCell ref="B4:C4"/>
    <mergeCell ref="B5:C5"/>
    <mergeCell ref="D4:F5"/>
  </mergeCells>
  <hyperlinks>
    <hyperlink ref="A1:F1" r:id="rId1" location="block1933" display="INFORMATIK (SPO 2015)" xr:uid="{9E191449-1692-A346-AEF1-77533FD24500}"/>
  </hyperlinks>
  <pageMargins left="0.7" right="0.7" top="0.78740157499999996" bottom="0.78740157499999996"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8995F-FA29-4DAD-B824-CA725B687077}">
  <sheetPr>
    <tabColor rgb="FFD7FDFF"/>
  </sheetPr>
  <dimension ref="A1:N20"/>
  <sheetViews>
    <sheetView zoomScaleNormal="100" workbookViewId="0">
      <selection activeCell="N15" sqref="N15"/>
    </sheetView>
  </sheetViews>
  <sheetFormatPr baseColWidth="10" defaultColWidth="10.83203125" defaultRowHeight="16"/>
  <cols>
    <col min="1" max="1" width="46.83203125" style="7" customWidth="1"/>
    <col min="2" max="2" width="24.83203125" style="7" customWidth="1"/>
    <col min="3" max="16384" width="10.83203125" style="7"/>
  </cols>
  <sheetData>
    <row r="1" spans="1:14" s="29" customFormat="1" ht="19" customHeight="1" thickBot="1">
      <c r="A1" s="304" t="s">
        <v>53</v>
      </c>
      <c r="B1" s="305"/>
      <c r="C1" s="305"/>
      <c r="D1" s="305"/>
      <c r="E1" s="303" t="s">
        <v>225</v>
      </c>
      <c r="F1" s="303"/>
    </row>
    <row r="2" spans="1:14" s="29" customFormat="1" ht="116" customHeight="1">
      <c r="A2" s="291" t="s">
        <v>242</v>
      </c>
      <c r="B2" s="292"/>
      <c r="C2" s="292"/>
      <c r="D2" s="292"/>
      <c r="E2" s="292"/>
      <c r="F2" s="293"/>
    </row>
    <row r="3" spans="1:14" s="29" customFormat="1" ht="116" customHeight="1" thickBot="1">
      <c r="A3" s="294"/>
      <c r="B3" s="295"/>
      <c r="C3" s="295"/>
      <c r="D3" s="295"/>
      <c r="E3" s="295"/>
      <c r="F3" s="296"/>
    </row>
    <row r="4" spans="1:14" s="29" customFormat="1" ht="38" customHeight="1">
      <c r="A4" s="106" t="s">
        <v>193</v>
      </c>
      <c r="B4" s="107" t="s">
        <v>203</v>
      </c>
      <c r="C4" s="297"/>
      <c r="D4" s="298"/>
      <c r="E4" s="299"/>
    </row>
    <row r="5" spans="1:14" s="29" customFormat="1" ht="38" customHeight="1">
      <c r="A5" s="58" t="s">
        <v>215</v>
      </c>
      <c r="B5" s="79" t="s">
        <v>202</v>
      </c>
      <c r="C5" s="300"/>
      <c r="D5" s="301"/>
      <c r="E5" s="302"/>
      <c r="F5" s="77"/>
      <c r="G5" s="77"/>
      <c r="H5" s="77"/>
      <c r="I5" s="77"/>
      <c r="J5" s="78"/>
      <c r="K5" s="78"/>
      <c r="L5" s="78"/>
      <c r="M5" s="78"/>
      <c r="N5" s="78"/>
    </row>
    <row r="6" spans="1:14" s="29" customFormat="1" ht="16" customHeight="1">
      <c r="A6" s="76" t="s">
        <v>39</v>
      </c>
      <c r="B6" s="104"/>
      <c r="C6" s="76" t="s">
        <v>3</v>
      </c>
      <c r="D6" s="102" t="s">
        <v>4</v>
      </c>
      <c r="E6" s="76"/>
    </row>
    <row r="7" spans="1:14" ht="24" customHeight="1">
      <c r="A7" s="105" t="s">
        <v>91</v>
      </c>
      <c r="B7" s="105"/>
      <c r="C7" s="105" t="s">
        <v>7</v>
      </c>
      <c r="D7" s="58">
        <v>9</v>
      </c>
      <c r="E7" s="105"/>
    </row>
    <row r="8" spans="1:14" ht="24" customHeight="1">
      <c r="A8" s="105" t="s">
        <v>92</v>
      </c>
      <c r="B8" s="105"/>
      <c r="C8" s="105" t="s">
        <v>7</v>
      </c>
      <c r="D8" s="58">
        <v>9</v>
      </c>
      <c r="E8" s="105"/>
    </row>
    <row r="9" spans="1:14" ht="24" customHeight="1">
      <c r="A9" s="105" t="s">
        <v>99</v>
      </c>
      <c r="B9" s="105"/>
      <c r="C9" s="105" t="s">
        <v>10</v>
      </c>
      <c r="D9" s="58">
        <v>9</v>
      </c>
      <c r="E9" s="105"/>
    </row>
    <row r="10" spans="1:14" ht="24" customHeight="1">
      <c r="A10" s="105" t="s">
        <v>90</v>
      </c>
      <c r="B10" s="105"/>
      <c r="C10" s="105" t="s">
        <v>10</v>
      </c>
      <c r="D10" s="58">
        <v>9</v>
      </c>
      <c r="E10" s="105"/>
    </row>
    <row r="11" spans="1:14" ht="24" customHeight="1">
      <c r="A11" s="105" t="s">
        <v>94</v>
      </c>
      <c r="B11" s="105"/>
      <c r="C11" s="105" t="s">
        <v>7</v>
      </c>
      <c r="D11" s="58">
        <v>6</v>
      </c>
      <c r="E11" s="105"/>
    </row>
    <row r="12" spans="1:14" ht="24" customHeight="1">
      <c r="A12" s="105" t="s">
        <v>98</v>
      </c>
      <c r="B12" s="105"/>
      <c r="C12" s="105" t="s">
        <v>7</v>
      </c>
      <c r="D12" s="58">
        <v>9</v>
      </c>
      <c r="E12" s="105"/>
    </row>
    <row r="13" spans="1:14" ht="24" customHeight="1">
      <c r="A13" s="105" t="s">
        <v>93</v>
      </c>
      <c r="B13" s="105"/>
      <c r="C13" s="105" t="s">
        <v>7</v>
      </c>
      <c r="D13" s="58">
        <v>9</v>
      </c>
      <c r="E13" s="105"/>
    </row>
    <row r="14" spans="1:14" ht="24" customHeight="1">
      <c r="A14" s="105" t="s">
        <v>97</v>
      </c>
      <c r="B14" s="105"/>
      <c r="C14" s="105" t="s">
        <v>207</v>
      </c>
      <c r="D14" s="58">
        <v>9</v>
      </c>
      <c r="E14" s="105"/>
    </row>
    <row r="15" spans="1:14" ht="24" customHeight="1">
      <c r="A15" s="105" t="s">
        <v>100</v>
      </c>
      <c r="B15" s="105"/>
      <c r="C15" s="105" t="s">
        <v>186</v>
      </c>
      <c r="D15" s="58">
        <v>9</v>
      </c>
      <c r="E15" s="105"/>
    </row>
    <row r="16" spans="1:14" ht="24" customHeight="1">
      <c r="A16" s="105" t="s">
        <v>96</v>
      </c>
      <c r="B16" s="105"/>
      <c r="C16" s="105" t="s">
        <v>10</v>
      </c>
      <c r="D16" s="58">
        <v>6</v>
      </c>
      <c r="E16" s="105"/>
    </row>
    <row r="17" spans="1:5" ht="24" customHeight="1">
      <c r="A17" s="105" t="s">
        <v>89</v>
      </c>
      <c r="B17" s="105"/>
      <c r="C17" s="105" t="s">
        <v>8</v>
      </c>
      <c r="D17" s="58">
        <v>3</v>
      </c>
      <c r="E17" s="105"/>
    </row>
    <row r="18" spans="1:5" ht="24" customHeight="1">
      <c r="A18" s="105" t="s">
        <v>95</v>
      </c>
      <c r="B18" s="105"/>
      <c r="C18" s="105" t="s">
        <v>10</v>
      </c>
      <c r="D18" s="58">
        <v>6</v>
      </c>
      <c r="E18" s="105"/>
    </row>
    <row r="19" spans="1:5" ht="24" customHeight="1">
      <c r="A19" s="105"/>
      <c r="B19" s="105"/>
      <c r="C19" s="105"/>
      <c r="D19" s="105"/>
      <c r="E19" s="105"/>
    </row>
    <row r="20" spans="1:5">
      <c r="A20" s="34" t="s">
        <v>185</v>
      </c>
    </row>
  </sheetData>
  <sortState xmlns:xlrd2="http://schemas.microsoft.com/office/spreadsheetml/2017/richdata2" ref="A7:A18">
    <sortCondition ref="A18"/>
  </sortState>
  <mergeCells count="4">
    <mergeCell ref="A2:F3"/>
    <mergeCell ref="C4:E5"/>
    <mergeCell ref="E1:F1"/>
    <mergeCell ref="A1:D1"/>
  </mergeCells>
  <hyperlinks>
    <hyperlink ref="D1:E1" r:id="rId1" location="block1933" display="INFORMATIK (SPO 2015)" xr:uid="{4BD17789-E4F3-9A41-A32F-178E57ED9D38}"/>
  </hyperlinks>
  <pageMargins left="0.7" right="0.7" top="0.78740157499999996" bottom="0.78740157499999996"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411A-90F9-4B6D-B362-3ECE5D4C680A}">
  <sheetPr>
    <tabColor rgb="FFD7FDFF"/>
  </sheetPr>
  <dimension ref="A1:H41"/>
  <sheetViews>
    <sheetView workbookViewId="0">
      <selection activeCell="D51" sqref="D51"/>
    </sheetView>
  </sheetViews>
  <sheetFormatPr baseColWidth="10" defaultColWidth="10.83203125" defaultRowHeight="16"/>
  <cols>
    <col min="1" max="1" width="47.83203125" style="32" customWidth="1"/>
    <col min="2" max="3" width="15.1640625" style="29" customWidth="1"/>
    <col min="4" max="4" width="10.83203125" style="29"/>
    <col min="5" max="5" width="10.83203125" style="30"/>
    <col min="6" max="7" width="6" style="29" customWidth="1"/>
    <col min="8" max="16384" width="10.83203125" style="29"/>
  </cols>
  <sheetData>
    <row r="1" spans="1:8" ht="19" customHeight="1" thickBot="1">
      <c r="A1" s="306" t="s">
        <v>53</v>
      </c>
      <c r="B1" s="307"/>
      <c r="C1" s="307"/>
      <c r="D1" s="308" t="s">
        <v>225</v>
      </c>
      <c r="E1" s="308"/>
      <c r="F1" s="309"/>
    </row>
    <row r="2" spans="1:8" ht="116" customHeight="1">
      <c r="A2" s="291" t="s">
        <v>242</v>
      </c>
      <c r="B2" s="292"/>
      <c r="C2" s="292"/>
      <c r="D2" s="292"/>
      <c r="E2" s="292"/>
      <c r="F2" s="293"/>
    </row>
    <row r="3" spans="1:8" ht="116" customHeight="1" thickBot="1">
      <c r="A3" s="294"/>
      <c r="B3" s="295"/>
      <c r="C3" s="295"/>
      <c r="D3" s="295"/>
      <c r="E3" s="295"/>
      <c r="F3" s="296"/>
    </row>
    <row r="4" spans="1:8" ht="38" customHeight="1">
      <c r="A4" s="108" t="s">
        <v>193</v>
      </c>
      <c r="B4" s="206" t="s">
        <v>203</v>
      </c>
      <c r="C4" s="206"/>
      <c r="D4" s="310"/>
      <c r="E4" s="311"/>
      <c r="F4" s="312"/>
    </row>
    <row r="5" spans="1:8" ht="38" customHeight="1">
      <c r="A5" s="38" t="s">
        <v>218</v>
      </c>
      <c r="B5" s="181" t="s">
        <v>200</v>
      </c>
      <c r="C5" s="181"/>
      <c r="D5" s="313"/>
      <c r="E5" s="314"/>
      <c r="F5" s="315"/>
      <c r="G5" s="78"/>
      <c r="H5" s="78"/>
    </row>
    <row r="6" spans="1:8" ht="16" customHeight="1">
      <c r="A6" s="244" t="s">
        <v>39</v>
      </c>
      <c r="B6" s="244"/>
      <c r="C6" s="244"/>
      <c r="D6" s="76" t="s">
        <v>3</v>
      </c>
      <c r="E6" s="102" t="s">
        <v>4</v>
      </c>
      <c r="F6" s="76"/>
    </row>
    <row r="7" spans="1:8" ht="25" customHeight="1">
      <c r="A7" s="109" t="s">
        <v>128</v>
      </c>
      <c r="B7" s="110"/>
      <c r="C7" s="110"/>
      <c r="D7" s="110" t="s">
        <v>7</v>
      </c>
      <c r="E7" s="111">
        <v>5</v>
      </c>
      <c r="F7" s="110"/>
    </row>
    <row r="8" spans="1:8" ht="25" customHeight="1">
      <c r="A8" s="109" t="s">
        <v>135</v>
      </c>
      <c r="B8" s="110"/>
      <c r="C8" s="110"/>
      <c r="D8" s="110" t="s">
        <v>7</v>
      </c>
      <c r="E8" s="111">
        <v>3</v>
      </c>
      <c r="F8" s="110"/>
    </row>
    <row r="9" spans="1:8" ht="25" customHeight="1">
      <c r="A9" s="109" t="s">
        <v>118</v>
      </c>
      <c r="B9" s="110"/>
      <c r="C9" s="110"/>
      <c r="D9" s="110" t="s">
        <v>7</v>
      </c>
      <c r="E9" s="111">
        <v>3</v>
      </c>
      <c r="F9" s="110"/>
    </row>
    <row r="10" spans="1:8" ht="25" customHeight="1">
      <c r="A10" s="109" t="s">
        <v>131</v>
      </c>
      <c r="B10" s="110"/>
      <c r="C10" s="110"/>
      <c r="D10" s="110" t="s">
        <v>10</v>
      </c>
      <c r="E10" s="111">
        <v>3</v>
      </c>
      <c r="F10" s="110"/>
    </row>
    <row r="11" spans="1:8" ht="25" customHeight="1">
      <c r="A11" s="109" t="s">
        <v>129</v>
      </c>
      <c r="B11" s="110"/>
      <c r="C11" s="110"/>
      <c r="D11" s="110" t="s">
        <v>7</v>
      </c>
      <c r="E11" s="111">
        <v>3</v>
      </c>
      <c r="F11" s="110"/>
    </row>
    <row r="12" spans="1:8" ht="25" customHeight="1">
      <c r="A12" s="109" t="s">
        <v>113</v>
      </c>
      <c r="B12" s="110"/>
      <c r="C12" s="110"/>
      <c r="D12" s="110" t="s">
        <v>7</v>
      </c>
      <c r="E12" s="111">
        <v>6</v>
      </c>
      <c r="F12" s="110"/>
    </row>
    <row r="13" spans="1:8" ht="25" customHeight="1">
      <c r="A13" s="109" t="s">
        <v>115</v>
      </c>
      <c r="B13" s="110"/>
      <c r="C13" s="110"/>
      <c r="D13" s="110" t="s">
        <v>10</v>
      </c>
      <c r="E13" s="111">
        <v>5</v>
      </c>
      <c r="F13" s="110"/>
    </row>
    <row r="14" spans="1:8" ht="25" customHeight="1">
      <c r="A14" s="109" t="s">
        <v>106</v>
      </c>
      <c r="B14" s="110"/>
      <c r="C14" s="110"/>
      <c r="D14" s="110" t="s">
        <v>10</v>
      </c>
      <c r="E14" s="111">
        <v>6</v>
      </c>
      <c r="F14" s="110"/>
    </row>
    <row r="15" spans="1:8" ht="25" customHeight="1">
      <c r="A15" s="109" t="s">
        <v>107</v>
      </c>
      <c r="B15" s="110"/>
      <c r="C15" s="110"/>
      <c r="D15" s="110" t="s">
        <v>7</v>
      </c>
      <c r="E15" s="111">
        <v>6</v>
      </c>
      <c r="F15" s="110"/>
    </row>
    <row r="16" spans="1:8" ht="25" customHeight="1">
      <c r="A16" s="109" t="s">
        <v>109</v>
      </c>
      <c r="B16" s="110"/>
      <c r="C16" s="110"/>
      <c r="D16" s="110" t="s">
        <v>10</v>
      </c>
      <c r="E16" s="111">
        <v>7</v>
      </c>
      <c r="F16" s="110"/>
    </row>
    <row r="17" spans="1:6" ht="25" customHeight="1">
      <c r="A17" s="109" t="s">
        <v>130</v>
      </c>
      <c r="B17" s="110"/>
      <c r="C17" s="110"/>
      <c r="D17" s="110" t="s">
        <v>10</v>
      </c>
      <c r="E17" s="111">
        <v>6</v>
      </c>
      <c r="F17" s="110"/>
    </row>
    <row r="18" spans="1:6" ht="25" customHeight="1">
      <c r="A18" s="109" t="s">
        <v>121</v>
      </c>
      <c r="B18" s="110"/>
      <c r="C18" s="110"/>
      <c r="D18" s="110" t="s">
        <v>7</v>
      </c>
      <c r="E18" s="111">
        <v>3</v>
      </c>
      <c r="F18" s="110"/>
    </row>
    <row r="19" spans="1:6" ht="25" customHeight="1">
      <c r="A19" s="109" t="s">
        <v>133</v>
      </c>
      <c r="B19" s="110"/>
      <c r="C19" s="110"/>
      <c r="D19" s="110" t="s">
        <v>10</v>
      </c>
      <c r="E19" s="111">
        <v>3</v>
      </c>
      <c r="F19" s="110"/>
    </row>
    <row r="20" spans="1:6" ht="25" customHeight="1">
      <c r="A20" s="109" t="s">
        <v>114</v>
      </c>
      <c r="B20" s="110"/>
      <c r="C20" s="110"/>
      <c r="D20" s="110" t="s">
        <v>10</v>
      </c>
      <c r="E20" s="111">
        <v>6</v>
      </c>
      <c r="F20" s="110"/>
    </row>
    <row r="21" spans="1:6" ht="25" customHeight="1">
      <c r="A21" s="109" t="s">
        <v>125</v>
      </c>
      <c r="B21" s="110"/>
      <c r="C21" s="110"/>
      <c r="D21" s="110" t="s">
        <v>7</v>
      </c>
      <c r="E21" s="111">
        <v>4</v>
      </c>
      <c r="F21" s="110"/>
    </row>
    <row r="22" spans="1:6" ht="25" customHeight="1">
      <c r="A22" s="109" t="s">
        <v>112</v>
      </c>
      <c r="B22" s="110"/>
      <c r="C22" s="110"/>
      <c r="D22" s="110" t="s">
        <v>10</v>
      </c>
      <c r="E22" s="111">
        <v>6</v>
      </c>
      <c r="F22" s="110"/>
    </row>
    <row r="23" spans="1:6" ht="25" customHeight="1">
      <c r="A23" s="109" t="s">
        <v>136</v>
      </c>
      <c r="B23" s="110"/>
      <c r="C23" s="110"/>
      <c r="D23" s="110" t="s">
        <v>10</v>
      </c>
      <c r="E23" s="111">
        <v>4</v>
      </c>
      <c r="F23" s="110"/>
    </row>
    <row r="24" spans="1:6" ht="25" customHeight="1">
      <c r="A24" s="109" t="s">
        <v>137</v>
      </c>
      <c r="B24" s="110"/>
      <c r="C24" s="110"/>
      <c r="D24" s="110" t="s">
        <v>7</v>
      </c>
      <c r="E24" s="111">
        <v>6</v>
      </c>
      <c r="F24" s="110"/>
    </row>
    <row r="25" spans="1:6" ht="25" customHeight="1">
      <c r="A25" s="109" t="s">
        <v>126</v>
      </c>
      <c r="B25" s="110"/>
      <c r="C25" s="110"/>
      <c r="D25" s="110" t="s">
        <v>7</v>
      </c>
      <c r="E25" s="111">
        <v>6</v>
      </c>
      <c r="F25" s="110"/>
    </row>
    <row r="26" spans="1:6" ht="25" customHeight="1">
      <c r="A26" s="109" t="s">
        <v>105</v>
      </c>
      <c r="B26" s="110"/>
      <c r="C26" s="110"/>
      <c r="D26" s="110" t="s">
        <v>7</v>
      </c>
      <c r="E26" s="111">
        <v>7</v>
      </c>
      <c r="F26" s="110"/>
    </row>
    <row r="27" spans="1:6" ht="25" customHeight="1">
      <c r="A27" s="109" t="s">
        <v>110</v>
      </c>
      <c r="B27" s="110"/>
      <c r="C27" s="110"/>
      <c r="D27" s="110" t="s">
        <v>7</v>
      </c>
      <c r="E27" s="111">
        <v>6</v>
      </c>
      <c r="F27" s="110"/>
    </row>
    <row r="28" spans="1:6" ht="25" customHeight="1">
      <c r="A28" s="109" t="s">
        <v>123</v>
      </c>
      <c r="B28" s="110"/>
      <c r="C28" s="110"/>
      <c r="D28" s="110" t="s">
        <v>7</v>
      </c>
      <c r="E28" s="111">
        <v>4</v>
      </c>
      <c r="F28" s="110"/>
    </row>
    <row r="29" spans="1:6" ht="25" customHeight="1">
      <c r="A29" s="109" t="s">
        <v>138</v>
      </c>
      <c r="B29" s="110"/>
      <c r="C29" s="110"/>
      <c r="D29" s="110" t="s">
        <v>8</v>
      </c>
      <c r="E29" s="111">
        <v>4</v>
      </c>
      <c r="F29" s="110"/>
    </row>
    <row r="30" spans="1:6" ht="25" customHeight="1">
      <c r="A30" s="109" t="s">
        <v>108</v>
      </c>
      <c r="B30" s="110"/>
      <c r="C30" s="110"/>
      <c r="D30" s="110" t="s">
        <v>10</v>
      </c>
      <c r="E30" s="111">
        <v>6</v>
      </c>
      <c r="F30" s="110"/>
    </row>
    <row r="31" spans="1:6" ht="25" customHeight="1">
      <c r="A31" s="109" t="s">
        <v>124</v>
      </c>
      <c r="B31" s="110"/>
      <c r="C31" s="110"/>
      <c r="D31" s="110" t="s">
        <v>10</v>
      </c>
      <c r="E31" s="111">
        <v>4</v>
      </c>
      <c r="F31" s="110"/>
    </row>
    <row r="32" spans="1:6" ht="25" customHeight="1">
      <c r="A32" s="109" t="s">
        <v>122</v>
      </c>
      <c r="B32" s="110"/>
      <c r="C32" s="110"/>
      <c r="D32" s="110" t="s">
        <v>10</v>
      </c>
      <c r="E32" s="111">
        <v>3</v>
      </c>
      <c r="F32" s="110"/>
    </row>
    <row r="33" spans="1:6" ht="25" customHeight="1">
      <c r="A33" s="109" t="s">
        <v>119</v>
      </c>
      <c r="B33" s="110"/>
      <c r="C33" s="110"/>
      <c r="D33" s="110" t="s">
        <v>7</v>
      </c>
      <c r="E33" s="111">
        <v>3</v>
      </c>
      <c r="F33" s="110"/>
    </row>
    <row r="34" spans="1:6" ht="25" customHeight="1">
      <c r="A34" s="109" t="s">
        <v>134</v>
      </c>
      <c r="B34" s="110"/>
      <c r="C34" s="110"/>
      <c r="D34" s="110" t="s">
        <v>8</v>
      </c>
      <c r="E34" s="111">
        <v>6</v>
      </c>
      <c r="F34" s="110"/>
    </row>
    <row r="35" spans="1:6" ht="25" customHeight="1">
      <c r="A35" s="109" t="s">
        <v>127</v>
      </c>
      <c r="B35" s="110"/>
      <c r="C35" s="110"/>
      <c r="D35" s="110" t="s">
        <v>10</v>
      </c>
      <c r="E35" s="111">
        <v>3</v>
      </c>
      <c r="F35" s="110"/>
    </row>
    <row r="36" spans="1:6" ht="25" customHeight="1">
      <c r="A36" s="109" t="s">
        <v>132</v>
      </c>
      <c r="B36" s="110"/>
      <c r="C36" s="110"/>
      <c r="D36" s="110" t="s">
        <v>8</v>
      </c>
      <c r="E36" s="111">
        <v>3</v>
      </c>
      <c r="F36" s="110"/>
    </row>
    <row r="37" spans="1:6" ht="35" customHeight="1">
      <c r="A37" s="109" t="s">
        <v>120</v>
      </c>
      <c r="B37" s="110"/>
      <c r="C37" s="110"/>
      <c r="D37" s="110" t="s">
        <v>10</v>
      </c>
      <c r="E37" s="111">
        <v>4</v>
      </c>
      <c r="F37" s="110"/>
    </row>
    <row r="38" spans="1:6" ht="35" customHeight="1">
      <c r="A38" s="109" t="s">
        <v>117</v>
      </c>
      <c r="B38" s="110"/>
      <c r="C38" s="110"/>
      <c r="D38" s="110" t="s">
        <v>7</v>
      </c>
      <c r="E38" s="111">
        <v>3</v>
      </c>
      <c r="F38" s="110"/>
    </row>
    <row r="39" spans="1:6" ht="25" customHeight="1">
      <c r="A39" s="109" t="s">
        <v>111</v>
      </c>
      <c r="B39" s="110"/>
      <c r="C39" s="110"/>
      <c r="D39" s="110" t="s">
        <v>7</v>
      </c>
      <c r="E39" s="111">
        <v>6</v>
      </c>
      <c r="F39" s="110"/>
    </row>
    <row r="40" spans="1:6" ht="25" customHeight="1">
      <c r="A40" s="109" t="s">
        <v>116</v>
      </c>
      <c r="B40" s="110"/>
      <c r="C40" s="110"/>
      <c r="D40" s="110" t="s">
        <v>7</v>
      </c>
      <c r="E40" s="111">
        <v>6</v>
      </c>
      <c r="F40" s="110"/>
    </row>
    <row r="41" spans="1:6">
      <c r="A41" s="109"/>
      <c r="B41" s="110"/>
      <c r="C41" s="110"/>
      <c r="D41" s="110"/>
      <c r="E41" s="111"/>
      <c r="F41" s="110"/>
    </row>
  </sheetData>
  <sortState xmlns:xlrd2="http://schemas.microsoft.com/office/spreadsheetml/2017/richdata2" ref="A7:A40">
    <sortCondition ref="A7:A40"/>
  </sortState>
  <mergeCells count="7">
    <mergeCell ref="A1:C1"/>
    <mergeCell ref="D1:F1"/>
    <mergeCell ref="A2:F3"/>
    <mergeCell ref="A6:C6"/>
    <mergeCell ref="B4:C4"/>
    <mergeCell ref="B5:C5"/>
    <mergeCell ref="D4:F5"/>
  </mergeCells>
  <hyperlinks>
    <hyperlink ref="D1:F1" r:id="rId1" location="block1933" display="INFORMATIK (SPO 2015)" xr:uid="{79B48912-A105-D54A-A515-CFAC69CB15FB}"/>
  </hyperlinks>
  <pageMargins left="0.7" right="0.7" top="0.78740157499999996" bottom="0.78740157499999996"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97E66-D058-4A5D-BE5A-986B62BFDDF7}">
  <sheetPr>
    <tabColor rgb="FFD7FDFF"/>
  </sheetPr>
  <dimension ref="A1:H25"/>
  <sheetViews>
    <sheetView workbookViewId="0">
      <selection activeCell="A2" sqref="A2:F3"/>
    </sheetView>
  </sheetViews>
  <sheetFormatPr baseColWidth="10" defaultColWidth="10.83203125" defaultRowHeight="16"/>
  <cols>
    <col min="1" max="1" width="46.83203125" style="29" customWidth="1"/>
    <col min="2" max="3" width="13.6640625" style="29" customWidth="1"/>
    <col min="4" max="4" width="9.1640625" style="29" customWidth="1"/>
    <col min="5" max="5" width="9.1640625" style="31" customWidth="1"/>
    <col min="6" max="16384" width="10.83203125" style="29"/>
  </cols>
  <sheetData>
    <row r="1" spans="1:8" ht="19" customHeight="1" thickBot="1">
      <c r="A1" s="306" t="s">
        <v>53</v>
      </c>
      <c r="B1" s="307"/>
      <c r="C1" s="307"/>
      <c r="D1" s="316" t="s">
        <v>225</v>
      </c>
      <c r="E1" s="316"/>
      <c r="F1" s="316"/>
    </row>
    <row r="2" spans="1:8" ht="116" customHeight="1">
      <c r="A2" s="291" t="s">
        <v>242</v>
      </c>
      <c r="B2" s="292"/>
      <c r="C2" s="292"/>
      <c r="D2" s="292"/>
      <c r="E2" s="292"/>
      <c r="F2" s="293"/>
    </row>
    <row r="3" spans="1:8" ht="116" customHeight="1" thickBot="1">
      <c r="A3" s="294"/>
      <c r="B3" s="295"/>
      <c r="C3" s="295"/>
      <c r="D3" s="295"/>
      <c r="E3" s="295"/>
      <c r="F3" s="296"/>
    </row>
    <row r="4" spans="1:8" ht="38" customHeight="1">
      <c r="A4" s="108" t="s">
        <v>193</v>
      </c>
      <c r="B4" s="206" t="s">
        <v>203</v>
      </c>
      <c r="C4" s="206"/>
      <c r="D4" s="317"/>
      <c r="E4" s="317"/>
      <c r="F4" s="317"/>
    </row>
    <row r="5" spans="1:8" ht="38" customHeight="1">
      <c r="A5" s="38" t="s">
        <v>219</v>
      </c>
      <c r="B5" s="181" t="s">
        <v>199</v>
      </c>
      <c r="C5" s="181"/>
      <c r="D5" s="318"/>
      <c r="E5" s="318"/>
      <c r="F5" s="318"/>
      <c r="G5" s="78"/>
      <c r="H5" s="78"/>
    </row>
    <row r="6" spans="1:8" ht="16" customHeight="1">
      <c r="A6" s="244" t="s">
        <v>39</v>
      </c>
      <c r="B6" s="244"/>
      <c r="C6" s="244"/>
      <c r="D6" s="76" t="s">
        <v>3</v>
      </c>
      <c r="E6" s="102" t="s">
        <v>4</v>
      </c>
      <c r="F6" s="76"/>
    </row>
    <row r="7" spans="1:8" s="32" customFormat="1" ht="24" customHeight="1">
      <c r="A7" s="109" t="s">
        <v>154</v>
      </c>
      <c r="B7" s="109"/>
      <c r="C7" s="109"/>
      <c r="D7" s="109" t="s">
        <v>8</v>
      </c>
      <c r="E7" s="112">
        <v>9</v>
      </c>
      <c r="F7" s="109"/>
    </row>
    <row r="8" spans="1:8" s="32" customFormat="1" ht="24" customHeight="1">
      <c r="A8" s="109" t="s">
        <v>150</v>
      </c>
      <c r="B8" s="109"/>
      <c r="C8" s="109"/>
      <c r="D8" s="109" t="s">
        <v>8</v>
      </c>
      <c r="E8" s="112">
        <v>9</v>
      </c>
      <c r="F8" s="109"/>
    </row>
    <row r="9" spans="1:8" s="32" customFormat="1" ht="24" customHeight="1">
      <c r="A9" s="109" t="s">
        <v>146</v>
      </c>
      <c r="B9" s="109"/>
      <c r="C9" s="109"/>
      <c r="D9" s="109" t="s">
        <v>8</v>
      </c>
      <c r="E9" s="112">
        <v>9</v>
      </c>
      <c r="F9" s="109"/>
    </row>
    <row r="10" spans="1:8" s="32" customFormat="1" ht="24" customHeight="1">
      <c r="A10" s="109" t="s">
        <v>142</v>
      </c>
      <c r="B10" s="109"/>
      <c r="C10" s="109"/>
      <c r="D10" s="109" t="s">
        <v>8</v>
      </c>
      <c r="E10" s="112">
        <v>9</v>
      </c>
      <c r="F10" s="109"/>
    </row>
    <row r="11" spans="1:8" s="32" customFormat="1" ht="24" customHeight="1">
      <c r="A11" s="109" t="s">
        <v>151</v>
      </c>
      <c r="B11" s="109"/>
      <c r="C11" s="109"/>
      <c r="D11" s="109" t="s">
        <v>8</v>
      </c>
      <c r="E11" s="112">
        <v>9</v>
      </c>
      <c r="F11" s="109"/>
    </row>
    <row r="12" spans="1:8" s="32" customFormat="1" ht="24" customHeight="1">
      <c r="A12" s="109" t="s">
        <v>147</v>
      </c>
      <c r="B12" s="109"/>
      <c r="C12" s="109"/>
      <c r="D12" s="109" t="s">
        <v>10</v>
      </c>
      <c r="E12" s="112">
        <v>9</v>
      </c>
      <c r="F12" s="109"/>
    </row>
    <row r="13" spans="1:8" s="32" customFormat="1" ht="24" customHeight="1">
      <c r="A13" s="109" t="s">
        <v>155</v>
      </c>
      <c r="B13" s="109"/>
      <c r="C13" s="109"/>
      <c r="D13" s="109" t="s">
        <v>206</v>
      </c>
      <c r="E13" s="112">
        <v>9</v>
      </c>
      <c r="F13" s="109"/>
    </row>
    <row r="14" spans="1:8" s="32" customFormat="1" ht="24" customHeight="1">
      <c r="A14" s="109" t="s">
        <v>140</v>
      </c>
      <c r="B14" s="109"/>
      <c r="C14" s="109"/>
      <c r="D14" s="109" t="s">
        <v>10</v>
      </c>
      <c r="E14" s="112">
        <v>5</v>
      </c>
      <c r="F14" s="109"/>
    </row>
    <row r="15" spans="1:8" s="32" customFormat="1" ht="24" customHeight="1">
      <c r="A15" s="109" t="s">
        <v>144</v>
      </c>
      <c r="B15" s="109"/>
      <c r="C15" s="109"/>
      <c r="D15" s="109" t="s">
        <v>8</v>
      </c>
      <c r="E15" s="112">
        <v>9</v>
      </c>
      <c r="F15" s="109"/>
    </row>
    <row r="16" spans="1:8" s="32" customFormat="1" ht="24" customHeight="1">
      <c r="A16" s="109" t="s">
        <v>149</v>
      </c>
      <c r="B16" s="109"/>
      <c r="C16" s="109"/>
      <c r="D16" s="109" t="s">
        <v>8</v>
      </c>
      <c r="E16" s="112">
        <v>9</v>
      </c>
      <c r="F16" s="109"/>
    </row>
    <row r="17" spans="1:6" s="32" customFormat="1" ht="24" customHeight="1">
      <c r="A17" s="109" t="s">
        <v>139</v>
      </c>
      <c r="B17" s="109"/>
      <c r="C17" s="109"/>
      <c r="D17" s="109" t="s">
        <v>7</v>
      </c>
      <c r="E17" s="112">
        <v>5</v>
      </c>
      <c r="F17" s="109"/>
    </row>
    <row r="18" spans="1:6" s="32" customFormat="1" ht="32" customHeight="1">
      <c r="A18" s="109" t="s">
        <v>141</v>
      </c>
      <c r="B18" s="109"/>
      <c r="C18" s="109"/>
      <c r="D18" s="109" t="s">
        <v>7</v>
      </c>
      <c r="E18" s="112">
        <v>5</v>
      </c>
      <c r="F18" s="109"/>
    </row>
    <row r="19" spans="1:6" s="32" customFormat="1" ht="24" customHeight="1">
      <c r="A19" s="109" t="s">
        <v>153</v>
      </c>
      <c r="B19" s="109"/>
      <c r="C19" s="109"/>
      <c r="D19" s="109" t="s">
        <v>8</v>
      </c>
      <c r="E19" s="112">
        <v>9</v>
      </c>
      <c r="F19" s="109"/>
    </row>
    <row r="20" spans="1:6" s="32" customFormat="1" ht="24" customHeight="1">
      <c r="A20" s="109" t="s">
        <v>148</v>
      </c>
      <c r="B20" s="109"/>
      <c r="C20" s="109"/>
      <c r="D20" s="109" t="s">
        <v>8</v>
      </c>
      <c r="E20" s="112">
        <v>9</v>
      </c>
      <c r="F20" s="109"/>
    </row>
    <row r="21" spans="1:6" s="32" customFormat="1" ht="24" customHeight="1">
      <c r="A21" s="109" t="s">
        <v>145</v>
      </c>
      <c r="B21" s="109"/>
      <c r="C21" s="109"/>
      <c r="D21" s="109" t="s">
        <v>8</v>
      </c>
      <c r="E21" s="112">
        <v>9</v>
      </c>
      <c r="F21" s="109"/>
    </row>
    <row r="22" spans="1:6" s="32" customFormat="1" ht="24" customHeight="1">
      <c r="A22" s="109" t="s">
        <v>143</v>
      </c>
      <c r="B22" s="109"/>
      <c r="C22" s="109"/>
      <c r="D22" s="109" t="s">
        <v>8</v>
      </c>
      <c r="E22" s="112">
        <v>9</v>
      </c>
      <c r="F22" s="109"/>
    </row>
    <row r="23" spans="1:6" s="32" customFormat="1" ht="24" customHeight="1">
      <c r="A23" s="109" t="s">
        <v>152</v>
      </c>
      <c r="B23" s="109"/>
      <c r="C23" s="109"/>
      <c r="D23" s="109" t="s">
        <v>8</v>
      </c>
      <c r="E23" s="112">
        <v>9</v>
      </c>
      <c r="F23" s="109"/>
    </row>
    <row r="24" spans="1:6">
      <c r="A24" s="110"/>
      <c r="B24" s="110"/>
      <c r="C24" s="110"/>
      <c r="D24" s="110"/>
      <c r="E24" s="113"/>
      <c r="F24" s="110"/>
    </row>
    <row r="25" spans="1:6">
      <c r="A25" s="114" t="s">
        <v>187</v>
      </c>
      <c r="B25" s="110"/>
      <c r="C25" s="110"/>
      <c r="D25" s="110"/>
      <c r="E25" s="113"/>
      <c r="F25" s="110"/>
    </row>
  </sheetData>
  <sortState xmlns:xlrd2="http://schemas.microsoft.com/office/spreadsheetml/2017/richdata2" ref="A7:A23">
    <sortCondition ref="A7:A23"/>
  </sortState>
  <mergeCells count="7">
    <mergeCell ref="A6:C6"/>
    <mergeCell ref="A1:C1"/>
    <mergeCell ref="A2:F3"/>
    <mergeCell ref="B4:C4"/>
    <mergeCell ref="B5:C5"/>
    <mergeCell ref="D1:F1"/>
    <mergeCell ref="D4:F5"/>
  </mergeCells>
  <hyperlinks>
    <hyperlink ref="D1:F1" r:id="rId1" location="block1933" display="INFORMATIK (SPO 2015)" xr:uid="{D17DA6A6-8D32-6D42-8EFB-7CFCBE3669B9}"/>
  </hyperlinks>
  <pageMargins left="0.7" right="0.7" top="0.78740157499999996" bottom="0.78740157499999996"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10B8-7D33-49D0-A3B6-BA35CB0BE5D0}">
  <sheetPr>
    <tabColor rgb="FFD7FDFF"/>
  </sheetPr>
  <dimension ref="A1:H19"/>
  <sheetViews>
    <sheetView workbookViewId="0">
      <selection activeCell="D1" sqref="A1:F1"/>
    </sheetView>
  </sheetViews>
  <sheetFormatPr baseColWidth="10" defaultColWidth="10.83203125" defaultRowHeight="16"/>
  <cols>
    <col min="1" max="1" width="46.83203125" style="35" customWidth="1"/>
    <col min="2" max="3" width="14.5" style="35" customWidth="1"/>
    <col min="4" max="4" width="10.83203125" style="35"/>
    <col min="5" max="5" width="10.83203125" style="36"/>
    <col min="6" max="16384" width="10.83203125" style="35"/>
  </cols>
  <sheetData>
    <row r="1" spans="1:8" s="29" customFormat="1" ht="19" customHeight="1" thickTop="1" thickBot="1">
      <c r="A1" s="319" t="s">
        <v>53</v>
      </c>
      <c r="B1" s="320"/>
      <c r="C1" s="320"/>
      <c r="D1" s="321" t="s">
        <v>225</v>
      </c>
      <c r="E1" s="321"/>
      <c r="F1" s="322"/>
    </row>
    <row r="2" spans="1:8" s="29" customFormat="1" ht="116" customHeight="1" thickTop="1">
      <c r="A2" s="323" t="s">
        <v>242</v>
      </c>
      <c r="B2" s="130"/>
      <c r="C2" s="130"/>
      <c r="D2" s="130"/>
      <c r="E2" s="130"/>
      <c r="F2" s="324"/>
    </row>
    <row r="3" spans="1:8" s="29" customFormat="1" ht="116" customHeight="1">
      <c r="A3" s="325"/>
      <c r="B3" s="326"/>
      <c r="C3" s="326"/>
      <c r="D3" s="326"/>
      <c r="E3" s="326"/>
      <c r="F3" s="327"/>
    </row>
    <row r="4" spans="1:8" s="29" customFormat="1" ht="38" customHeight="1">
      <c r="A4" s="80" t="s">
        <v>193</v>
      </c>
      <c r="B4" s="328" t="s">
        <v>203</v>
      </c>
      <c r="C4" s="329"/>
      <c r="D4" s="332"/>
      <c r="E4" s="333"/>
      <c r="F4" s="334"/>
    </row>
    <row r="5" spans="1:8" s="29" customFormat="1" ht="38" customHeight="1">
      <c r="A5" s="38" t="s">
        <v>183</v>
      </c>
      <c r="B5" s="330" t="s">
        <v>198</v>
      </c>
      <c r="C5" s="331"/>
      <c r="D5" s="313"/>
      <c r="E5" s="314"/>
      <c r="F5" s="315"/>
      <c r="G5" s="78"/>
      <c r="H5" s="78"/>
    </row>
    <row r="6" spans="1:8" s="29" customFormat="1" ht="16" customHeight="1">
      <c r="A6" s="244" t="s">
        <v>39</v>
      </c>
      <c r="B6" s="244"/>
      <c r="C6" s="244"/>
      <c r="D6" s="76" t="s">
        <v>3</v>
      </c>
      <c r="E6" s="102" t="s">
        <v>4</v>
      </c>
      <c r="F6" s="76"/>
    </row>
    <row r="7" spans="1:8" ht="24" customHeight="1">
      <c r="A7" s="11" t="s">
        <v>162</v>
      </c>
      <c r="B7" s="11"/>
      <c r="C7" s="11"/>
      <c r="D7" s="11" t="s">
        <v>8</v>
      </c>
      <c r="E7" s="38">
        <v>4.5</v>
      </c>
      <c r="F7" s="11"/>
    </row>
    <row r="8" spans="1:8" ht="24" customHeight="1">
      <c r="A8" s="11" t="s">
        <v>163</v>
      </c>
      <c r="B8" s="11"/>
      <c r="C8" s="11"/>
      <c r="D8" s="11" t="s">
        <v>8</v>
      </c>
      <c r="E8" s="38">
        <v>4.5</v>
      </c>
      <c r="F8" s="11"/>
    </row>
    <row r="9" spans="1:8" ht="24" customHeight="1">
      <c r="A9" s="11" t="s">
        <v>164</v>
      </c>
      <c r="B9" s="11"/>
      <c r="C9" s="11"/>
      <c r="D9" s="11" t="s">
        <v>8</v>
      </c>
      <c r="E9" s="38">
        <v>4.5</v>
      </c>
      <c r="F9" s="11"/>
    </row>
    <row r="10" spans="1:8" ht="24" customHeight="1">
      <c r="A10" s="11" t="s">
        <v>158</v>
      </c>
      <c r="B10" s="11"/>
      <c r="C10" s="11"/>
      <c r="D10" s="11" t="s">
        <v>8</v>
      </c>
      <c r="E10" s="38">
        <v>4.5</v>
      </c>
      <c r="F10" s="11"/>
    </row>
    <row r="11" spans="1:8" ht="24" customHeight="1">
      <c r="A11" s="11" t="s">
        <v>165</v>
      </c>
      <c r="B11" s="11"/>
      <c r="C11" s="11"/>
      <c r="D11" s="11" t="s">
        <v>8</v>
      </c>
      <c r="E11" s="38">
        <v>4.5</v>
      </c>
      <c r="F11" s="11"/>
    </row>
    <row r="12" spans="1:8" ht="24" customHeight="1">
      <c r="A12" s="11" t="s">
        <v>159</v>
      </c>
      <c r="B12" s="11"/>
      <c r="C12" s="11"/>
      <c r="D12" s="11" t="s">
        <v>8</v>
      </c>
      <c r="E12" s="38">
        <v>4.5</v>
      </c>
      <c r="F12" s="11"/>
    </row>
    <row r="13" spans="1:8" ht="24" customHeight="1">
      <c r="A13" s="11" t="s">
        <v>166</v>
      </c>
      <c r="B13" s="11"/>
      <c r="C13" s="11"/>
      <c r="D13" s="11" t="s">
        <v>8</v>
      </c>
      <c r="E13" s="38">
        <v>4.5</v>
      </c>
      <c r="F13" s="11"/>
    </row>
    <row r="14" spans="1:8" ht="24" customHeight="1">
      <c r="A14" s="11" t="s">
        <v>167</v>
      </c>
      <c r="B14" s="11"/>
      <c r="C14" s="11"/>
      <c r="D14" s="11" t="s">
        <v>8</v>
      </c>
      <c r="E14" s="38">
        <v>4.5</v>
      </c>
      <c r="F14" s="11"/>
    </row>
    <row r="15" spans="1:8" ht="24" customHeight="1">
      <c r="A15" s="11" t="s">
        <v>160</v>
      </c>
      <c r="B15" s="11"/>
      <c r="C15" s="11"/>
      <c r="D15" s="11" t="s">
        <v>8</v>
      </c>
      <c r="E15" s="38">
        <v>4.5</v>
      </c>
      <c r="F15" s="11"/>
    </row>
    <row r="16" spans="1:8" ht="24" customHeight="1">
      <c r="A16" s="11" t="s">
        <v>161</v>
      </c>
      <c r="B16" s="11"/>
      <c r="C16" s="11"/>
      <c r="D16" s="11" t="s">
        <v>8</v>
      </c>
      <c r="E16" s="38">
        <v>4.5</v>
      </c>
      <c r="F16" s="11"/>
    </row>
    <row r="17" spans="1:6" ht="24" customHeight="1">
      <c r="A17" s="11" t="s">
        <v>156</v>
      </c>
      <c r="B17" s="11"/>
      <c r="C17" s="11"/>
      <c r="D17" s="11" t="s">
        <v>8</v>
      </c>
      <c r="E17" s="38">
        <v>5</v>
      </c>
      <c r="F17" s="11"/>
    </row>
    <row r="18" spans="1:6" ht="24" customHeight="1">
      <c r="A18" s="11" t="s">
        <v>157</v>
      </c>
      <c r="B18" s="11"/>
      <c r="C18" s="11"/>
      <c r="D18" s="11" t="s">
        <v>8</v>
      </c>
      <c r="E18" s="38">
        <v>5</v>
      </c>
      <c r="F18" s="11"/>
    </row>
    <row r="19" spans="1:6" ht="24" customHeight="1">
      <c r="A19" s="11" t="s">
        <v>168</v>
      </c>
      <c r="B19" s="11"/>
      <c r="C19" s="11"/>
      <c r="D19" s="11" t="s">
        <v>8</v>
      </c>
      <c r="E19" s="38">
        <v>4.5</v>
      </c>
      <c r="F19" s="11"/>
    </row>
  </sheetData>
  <sortState xmlns:xlrd2="http://schemas.microsoft.com/office/spreadsheetml/2017/richdata2" ref="A7:A19">
    <sortCondition ref="A7:A19"/>
  </sortState>
  <mergeCells count="7">
    <mergeCell ref="A1:C1"/>
    <mergeCell ref="D1:F1"/>
    <mergeCell ref="A2:F3"/>
    <mergeCell ref="A6:C6"/>
    <mergeCell ref="B4:C4"/>
    <mergeCell ref="B5:C5"/>
    <mergeCell ref="D4:F5"/>
  </mergeCells>
  <hyperlinks>
    <hyperlink ref="D1:F1" r:id="rId1" location="block1933" display="INFORMATIK (SPO 2015)" xr:uid="{C8FC6896-B9E5-6F4D-BCBC-AFDF268A41E7}"/>
  </hyperlinks>
  <pageMargins left="0.7" right="0.7" top="0.78740157499999996" bottom="0.78740157499999996"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3D4D-57F6-48C4-972D-55E913F8351A}">
  <sheetPr>
    <tabColor rgb="FFD7FDFF"/>
  </sheetPr>
  <dimension ref="A1:H13"/>
  <sheetViews>
    <sheetView zoomScaleNormal="100" workbookViewId="0">
      <selection activeCell="E19" sqref="E18:E19"/>
    </sheetView>
  </sheetViews>
  <sheetFormatPr baseColWidth="10" defaultColWidth="10.83203125" defaultRowHeight="16"/>
  <cols>
    <col min="1" max="1" width="46.83203125" style="35" customWidth="1"/>
    <col min="2" max="3" width="14" style="35" customWidth="1"/>
    <col min="4" max="4" width="10.83203125" style="35"/>
    <col min="5" max="5" width="10.83203125" style="36"/>
    <col min="6" max="16384" width="10.83203125" style="35"/>
  </cols>
  <sheetData>
    <row r="1" spans="1:8" s="32" customFormat="1" ht="19" customHeight="1" thickTop="1" thickBot="1">
      <c r="A1" s="335" t="s">
        <v>53</v>
      </c>
      <c r="B1" s="170"/>
      <c r="C1" s="170"/>
      <c r="D1" s="336" t="s">
        <v>225</v>
      </c>
      <c r="E1" s="336"/>
      <c r="F1" s="337"/>
    </row>
    <row r="2" spans="1:8" s="29" customFormat="1" ht="116" customHeight="1">
      <c r="A2" s="291" t="s">
        <v>242</v>
      </c>
      <c r="B2" s="292"/>
      <c r="C2" s="292"/>
      <c r="D2" s="292"/>
      <c r="E2" s="292"/>
      <c r="F2" s="293"/>
    </row>
    <row r="3" spans="1:8" s="29" customFormat="1" ht="116" customHeight="1" thickBot="1">
      <c r="A3" s="294"/>
      <c r="B3" s="295"/>
      <c r="C3" s="295"/>
      <c r="D3" s="295"/>
      <c r="E3" s="295"/>
      <c r="F3" s="296"/>
    </row>
    <row r="4" spans="1:8" s="29" customFormat="1" ht="38" customHeight="1">
      <c r="A4" s="108" t="s">
        <v>193</v>
      </c>
      <c r="B4" s="206" t="s">
        <v>203</v>
      </c>
      <c r="C4" s="206"/>
      <c r="D4" s="310"/>
      <c r="E4" s="311"/>
      <c r="F4" s="312"/>
    </row>
    <row r="5" spans="1:8" s="29" customFormat="1" ht="38" customHeight="1">
      <c r="A5" s="38" t="s">
        <v>184</v>
      </c>
      <c r="B5" s="181" t="s">
        <v>195</v>
      </c>
      <c r="C5" s="181"/>
      <c r="D5" s="313"/>
      <c r="E5" s="314"/>
      <c r="F5" s="315"/>
      <c r="G5" s="78"/>
      <c r="H5" s="78"/>
    </row>
    <row r="6" spans="1:8" s="32" customFormat="1" ht="16" customHeight="1">
      <c r="A6" s="244" t="s">
        <v>39</v>
      </c>
      <c r="B6" s="244"/>
      <c r="C6" s="244"/>
      <c r="D6" s="76" t="s">
        <v>3</v>
      </c>
      <c r="E6" s="102" t="s">
        <v>4</v>
      </c>
      <c r="F6" s="76"/>
    </row>
    <row r="7" spans="1:8" ht="25" customHeight="1">
      <c r="A7" s="11" t="s">
        <v>173</v>
      </c>
      <c r="B7" s="11"/>
      <c r="C7" s="11"/>
      <c r="D7" s="11" t="s">
        <v>8</v>
      </c>
      <c r="E7" s="38">
        <v>5</v>
      </c>
      <c r="F7" s="11"/>
    </row>
    <row r="8" spans="1:8" ht="25" customHeight="1">
      <c r="A8" s="11" t="s">
        <v>171</v>
      </c>
      <c r="B8" s="11"/>
      <c r="C8" s="11"/>
      <c r="D8" s="11" t="s">
        <v>8</v>
      </c>
      <c r="E8" s="38">
        <v>5</v>
      </c>
      <c r="F8" s="11"/>
    </row>
    <row r="9" spans="1:8" ht="25" customHeight="1">
      <c r="A9" s="11" t="s">
        <v>172</v>
      </c>
      <c r="B9" s="11"/>
      <c r="C9" s="11"/>
      <c r="D9" s="11" t="s">
        <v>8</v>
      </c>
      <c r="E9" s="38">
        <v>5</v>
      </c>
      <c r="F9" s="11"/>
    </row>
    <row r="10" spans="1:8" ht="25" customHeight="1">
      <c r="A10" s="11" t="s">
        <v>169</v>
      </c>
      <c r="B10" s="11"/>
      <c r="C10" s="11"/>
      <c r="D10" s="11" t="s">
        <v>7</v>
      </c>
      <c r="E10" s="38">
        <v>4</v>
      </c>
      <c r="F10" s="11"/>
    </row>
    <row r="11" spans="1:8" ht="25" customHeight="1">
      <c r="A11" s="11" t="s">
        <v>170</v>
      </c>
      <c r="B11" s="11"/>
      <c r="C11" s="11"/>
      <c r="D11" s="11" t="s">
        <v>10</v>
      </c>
      <c r="E11" s="38">
        <v>4</v>
      </c>
      <c r="F11" s="11"/>
    </row>
    <row r="12" spans="1:8">
      <c r="A12" s="11"/>
      <c r="B12" s="11"/>
      <c r="C12" s="11"/>
      <c r="D12" s="11"/>
      <c r="E12" s="38"/>
      <c r="F12" s="11"/>
    </row>
    <row r="13" spans="1:8">
      <c r="A13" s="11"/>
      <c r="B13" s="11"/>
      <c r="C13" s="11"/>
      <c r="D13" s="11"/>
      <c r="E13" s="38"/>
      <c r="F13" s="11"/>
    </row>
  </sheetData>
  <sortState xmlns:xlrd2="http://schemas.microsoft.com/office/spreadsheetml/2017/richdata2" ref="A7:A11">
    <sortCondition ref="A7:A11"/>
  </sortState>
  <mergeCells count="7">
    <mergeCell ref="A1:C1"/>
    <mergeCell ref="D1:F1"/>
    <mergeCell ref="A2:F3"/>
    <mergeCell ref="A6:C6"/>
    <mergeCell ref="B4:C4"/>
    <mergeCell ref="B5:C5"/>
    <mergeCell ref="D4:F5"/>
  </mergeCells>
  <hyperlinks>
    <hyperlink ref="D1:F1" r:id="rId1" location="block1933" display="INFORMATIK (SPO 2015)" xr:uid="{1C69C02A-C31A-D44D-828D-9ABD5E8DF30E}"/>
  </hyperlinks>
  <pageMargins left="0.7" right="0.7" top="0.78740157499999996" bottom="0.78740157499999996"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5BF4-D926-4268-9A09-3D3544243E46}">
  <sheetPr>
    <tabColor rgb="FFB4F6FF"/>
  </sheetPr>
  <dimension ref="A1:I35"/>
  <sheetViews>
    <sheetView workbookViewId="0">
      <selection activeCell="S19" sqref="S19"/>
    </sheetView>
  </sheetViews>
  <sheetFormatPr baseColWidth="10" defaultColWidth="8.6640625" defaultRowHeight="16"/>
  <cols>
    <col min="1" max="1" width="47.33203125" style="35" customWidth="1"/>
    <col min="2" max="6" width="3.33203125" style="35" customWidth="1"/>
    <col min="7" max="7" width="8.6640625" style="35"/>
    <col min="8" max="8" width="8.6640625" style="36"/>
    <col min="9" max="16384" width="8.6640625" style="35"/>
  </cols>
  <sheetData>
    <row r="1" spans="1:9" s="32" customFormat="1" ht="19" customHeight="1" thickTop="1" thickBot="1">
      <c r="A1" s="319" t="s">
        <v>53</v>
      </c>
      <c r="B1" s="320"/>
      <c r="C1" s="320"/>
      <c r="D1" s="320"/>
      <c r="E1" s="320"/>
      <c r="F1" s="320"/>
      <c r="G1" s="321" t="s">
        <v>225</v>
      </c>
      <c r="H1" s="321"/>
      <c r="I1" s="322"/>
    </row>
    <row r="2" spans="1:9" s="32" customFormat="1" ht="38" customHeight="1" thickTop="1">
      <c r="A2" s="323" t="s">
        <v>51</v>
      </c>
      <c r="B2" s="130"/>
      <c r="C2" s="130"/>
      <c r="D2" s="130"/>
      <c r="E2" s="130"/>
      <c r="F2" s="130"/>
      <c r="G2" s="130"/>
      <c r="H2" s="130"/>
      <c r="I2" s="324"/>
    </row>
    <row r="3" spans="1:9" s="32" customFormat="1" ht="38" customHeight="1" thickBot="1">
      <c r="A3" s="294"/>
      <c r="B3" s="295"/>
      <c r="C3" s="295"/>
      <c r="D3" s="295"/>
      <c r="E3" s="295"/>
      <c r="F3" s="295"/>
      <c r="G3" s="295"/>
      <c r="H3" s="295"/>
      <c r="I3" s="296"/>
    </row>
    <row r="4" spans="1:9" s="32" customFormat="1" ht="16" customHeight="1">
      <c r="A4" s="338" t="s">
        <v>39</v>
      </c>
      <c r="B4" s="338"/>
      <c r="C4" s="338"/>
      <c r="D4" s="117"/>
      <c r="E4" s="117"/>
      <c r="F4" s="117"/>
      <c r="G4" s="117" t="s">
        <v>3</v>
      </c>
      <c r="H4" s="118" t="s">
        <v>4</v>
      </c>
      <c r="I4" s="117"/>
    </row>
    <row r="5" spans="1:9" ht="25" customHeight="1">
      <c r="A5" s="11" t="s">
        <v>67</v>
      </c>
      <c r="B5" s="11"/>
      <c r="C5" s="11"/>
      <c r="D5" s="11"/>
      <c r="E5" s="11"/>
      <c r="F5" s="11"/>
      <c r="G5" s="11" t="s">
        <v>7</v>
      </c>
      <c r="H5" s="38">
        <v>6</v>
      </c>
      <c r="I5" s="11"/>
    </row>
    <row r="6" spans="1:9" ht="25" customHeight="1">
      <c r="A6" s="11" t="s">
        <v>73</v>
      </c>
      <c r="B6" s="11"/>
      <c r="C6" s="11"/>
      <c r="D6" s="11"/>
      <c r="E6" s="11"/>
      <c r="F6" s="11"/>
      <c r="G6" s="11" t="s">
        <v>10</v>
      </c>
      <c r="H6" s="38">
        <v>5</v>
      </c>
      <c r="I6" s="11"/>
    </row>
    <row r="7" spans="1:9" ht="36" customHeight="1">
      <c r="A7" s="11" t="s">
        <v>75</v>
      </c>
      <c r="B7" s="11"/>
      <c r="C7" s="11"/>
      <c r="D7" s="11"/>
      <c r="E7" s="11"/>
      <c r="F7" s="11"/>
      <c r="G7" s="11" t="s">
        <v>207</v>
      </c>
      <c r="H7" s="38">
        <v>5</v>
      </c>
      <c r="I7" s="11"/>
    </row>
    <row r="8" spans="1:9" ht="25" customHeight="1">
      <c r="A8" s="11" t="s">
        <v>83</v>
      </c>
      <c r="B8" s="11"/>
      <c r="C8" s="11"/>
      <c r="D8" s="11"/>
      <c r="E8" s="11"/>
      <c r="F8" s="11"/>
      <c r="G8" s="11" t="s">
        <v>7</v>
      </c>
      <c r="H8" s="38">
        <v>4</v>
      </c>
      <c r="I8" s="11"/>
    </row>
    <row r="9" spans="1:9" ht="25" customHeight="1">
      <c r="A9" s="11" t="s">
        <v>71</v>
      </c>
      <c r="B9" s="11"/>
      <c r="C9" s="11"/>
      <c r="D9" s="11"/>
      <c r="E9" s="11"/>
      <c r="F9" s="11"/>
      <c r="G9" s="11" t="s">
        <v>10</v>
      </c>
      <c r="H9" s="38">
        <v>4</v>
      </c>
      <c r="I9" s="11"/>
    </row>
    <row r="10" spans="1:9" ht="25" customHeight="1">
      <c r="A10" s="11" t="s">
        <v>76</v>
      </c>
      <c r="B10" s="11"/>
      <c r="C10" s="11"/>
      <c r="D10" s="11"/>
      <c r="E10" s="11"/>
      <c r="F10" s="11"/>
      <c r="G10" s="11" t="s">
        <v>7</v>
      </c>
      <c r="H10" s="38">
        <v>4</v>
      </c>
      <c r="I10" s="11"/>
    </row>
    <row r="11" spans="1:9" ht="25" customHeight="1">
      <c r="A11" s="11" t="s">
        <v>72</v>
      </c>
      <c r="B11" s="11"/>
      <c r="C11" s="11"/>
      <c r="D11" s="11"/>
      <c r="E11" s="11"/>
      <c r="F11" s="11"/>
      <c r="G11" s="11" t="s">
        <v>7</v>
      </c>
      <c r="H11" s="38">
        <v>4</v>
      </c>
      <c r="I11" s="11"/>
    </row>
    <row r="12" spans="1:9" ht="36" customHeight="1">
      <c r="A12" s="11" t="s">
        <v>80</v>
      </c>
      <c r="B12" s="11"/>
      <c r="C12" s="11"/>
      <c r="D12" s="11"/>
      <c r="E12" s="11"/>
      <c r="F12" s="11"/>
      <c r="G12" s="11" t="s">
        <v>7</v>
      </c>
      <c r="H12" s="38">
        <v>5</v>
      </c>
      <c r="I12" s="11"/>
    </row>
    <row r="13" spans="1:9" ht="25" customHeight="1">
      <c r="A13" s="11" t="s">
        <v>74</v>
      </c>
      <c r="B13" s="11"/>
      <c r="C13" s="11"/>
      <c r="D13" s="11"/>
      <c r="E13" s="11"/>
      <c r="F13" s="11"/>
      <c r="G13" s="11" t="s">
        <v>10</v>
      </c>
      <c r="H13" s="38">
        <v>4</v>
      </c>
      <c r="I13" s="11"/>
    </row>
    <row r="14" spans="1:9" ht="25" customHeight="1">
      <c r="A14" s="11" t="s">
        <v>65</v>
      </c>
      <c r="B14" s="11"/>
      <c r="C14" s="11"/>
      <c r="D14" s="11"/>
      <c r="E14" s="11"/>
      <c r="F14" s="11"/>
      <c r="G14" s="11" t="s">
        <v>7</v>
      </c>
      <c r="H14" s="38">
        <v>6</v>
      </c>
      <c r="I14" s="11"/>
    </row>
    <row r="15" spans="1:9" ht="25" customHeight="1">
      <c r="A15" s="11" t="s">
        <v>62</v>
      </c>
      <c r="B15" s="11"/>
      <c r="C15" s="11"/>
      <c r="D15" s="11"/>
      <c r="E15" s="11"/>
      <c r="F15" s="11"/>
      <c r="G15" s="11" t="s">
        <v>10</v>
      </c>
      <c r="H15" s="38">
        <v>6</v>
      </c>
      <c r="I15" s="11"/>
    </row>
    <row r="16" spans="1:9" ht="25" customHeight="1">
      <c r="A16" s="11" t="s">
        <v>79</v>
      </c>
      <c r="B16" s="11"/>
      <c r="C16" s="11"/>
      <c r="D16" s="11"/>
      <c r="E16" s="11"/>
      <c r="F16" s="11"/>
      <c r="G16" s="11" t="s">
        <v>7</v>
      </c>
      <c r="H16" s="38">
        <v>5</v>
      </c>
      <c r="I16" s="11"/>
    </row>
    <row r="17" spans="1:9" ht="25" customHeight="1">
      <c r="A17" s="11" t="s">
        <v>60</v>
      </c>
      <c r="B17" s="11"/>
      <c r="C17" s="11"/>
      <c r="D17" s="11"/>
      <c r="E17" s="11"/>
      <c r="F17" s="11"/>
      <c r="G17" s="11" t="s">
        <v>7</v>
      </c>
      <c r="H17" s="38">
        <v>6</v>
      </c>
      <c r="I17" s="11"/>
    </row>
    <row r="18" spans="1:9" ht="25" customHeight="1">
      <c r="A18" s="11" t="s">
        <v>85</v>
      </c>
      <c r="B18" s="11"/>
      <c r="C18" s="11"/>
      <c r="D18" s="11"/>
      <c r="E18" s="11"/>
      <c r="F18" s="11"/>
      <c r="G18" s="11" t="s">
        <v>7</v>
      </c>
      <c r="H18" s="38">
        <v>6</v>
      </c>
      <c r="I18" s="11"/>
    </row>
    <row r="19" spans="1:9" ht="37" customHeight="1">
      <c r="A19" s="11" t="s">
        <v>68</v>
      </c>
      <c r="B19" s="11"/>
      <c r="C19" s="11"/>
      <c r="D19" s="11"/>
      <c r="E19" s="11"/>
      <c r="F19" s="11"/>
      <c r="G19" s="11" t="s">
        <v>208</v>
      </c>
      <c r="H19" s="115" t="s">
        <v>191</v>
      </c>
      <c r="I19" s="11"/>
    </row>
    <row r="20" spans="1:9" ht="25" customHeight="1">
      <c r="A20" s="11" t="s">
        <v>77</v>
      </c>
      <c r="B20" s="11"/>
      <c r="C20" s="11"/>
      <c r="D20" s="11"/>
      <c r="E20" s="11"/>
      <c r="F20" s="11"/>
      <c r="G20" s="11" t="s">
        <v>207</v>
      </c>
      <c r="H20" s="38">
        <v>5</v>
      </c>
      <c r="I20" s="11"/>
    </row>
    <row r="21" spans="1:9" ht="25" customHeight="1">
      <c r="A21" s="11" t="s">
        <v>82</v>
      </c>
      <c r="B21" s="11"/>
      <c r="C21" s="11"/>
      <c r="D21" s="11"/>
      <c r="E21" s="11"/>
      <c r="F21" s="11"/>
      <c r="G21" s="11" t="s">
        <v>7</v>
      </c>
      <c r="H21" s="38">
        <v>4</v>
      </c>
      <c r="I21" s="11"/>
    </row>
    <row r="22" spans="1:9" ht="25" customHeight="1">
      <c r="A22" s="11" t="s">
        <v>84</v>
      </c>
      <c r="B22" s="11"/>
      <c r="C22" s="11"/>
      <c r="D22" s="11"/>
      <c r="E22" s="11"/>
      <c r="F22" s="11"/>
      <c r="G22" s="11" t="s">
        <v>8</v>
      </c>
      <c r="H22" s="38">
        <v>4</v>
      </c>
      <c r="I22" s="11"/>
    </row>
    <row r="23" spans="1:9" ht="25" customHeight="1">
      <c r="A23" s="11" t="s">
        <v>69</v>
      </c>
      <c r="B23" s="11"/>
      <c r="C23" s="11"/>
      <c r="D23" s="11"/>
      <c r="E23" s="11"/>
      <c r="F23" s="11"/>
      <c r="G23" s="11" t="s">
        <v>7</v>
      </c>
      <c r="H23" s="38">
        <v>4</v>
      </c>
      <c r="I23" s="11"/>
    </row>
    <row r="24" spans="1:9" ht="25" customHeight="1">
      <c r="A24" s="11" t="s">
        <v>87</v>
      </c>
      <c r="B24" s="11"/>
      <c r="C24" s="11"/>
      <c r="D24" s="11"/>
      <c r="E24" s="11"/>
      <c r="F24" s="11"/>
      <c r="G24" s="11" t="s">
        <v>10</v>
      </c>
      <c r="H24" s="38">
        <v>6</v>
      </c>
      <c r="I24" s="11"/>
    </row>
    <row r="25" spans="1:9" ht="25" customHeight="1">
      <c r="A25" s="11" t="s">
        <v>70</v>
      </c>
      <c r="B25" s="11"/>
      <c r="C25" s="11"/>
      <c r="D25" s="11"/>
      <c r="E25" s="11"/>
      <c r="F25" s="11"/>
      <c r="G25" s="11" t="s">
        <v>10</v>
      </c>
      <c r="H25" s="38">
        <v>3</v>
      </c>
      <c r="I25" s="11"/>
    </row>
    <row r="26" spans="1:9" ht="25" customHeight="1">
      <c r="A26" s="11" t="s">
        <v>78</v>
      </c>
      <c r="B26" s="11"/>
      <c r="C26" s="11"/>
      <c r="D26" s="11"/>
      <c r="E26" s="11"/>
      <c r="F26" s="11"/>
      <c r="G26" s="11" t="s">
        <v>7</v>
      </c>
      <c r="H26" s="38">
        <v>5</v>
      </c>
      <c r="I26" s="11"/>
    </row>
    <row r="27" spans="1:9" ht="25" customHeight="1">
      <c r="A27" s="11" t="s">
        <v>59</v>
      </c>
      <c r="B27" s="11"/>
      <c r="C27" s="11"/>
      <c r="D27" s="11"/>
      <c r="E27" s="11"/>
      <c r="F27" s="11"/>
      <c r="G27" s="11" t="s">
        <v>8</v>
      </c>
      <c r="H27" s="38">
        <v>3</v>
      </c>
      <c r="I27" s="11"/>
    </row>
    <row r="28" spans="1:9" ht="25" customHeight="1">
      <c r="A28" s="11" t="s">
        <v>63</v>
      </c>
      <c r="B28" s="11"/>
      <c r="C28" s="11"/>
      <c r="D28" s="11"/>
      <c r="E28" s="11"/>
      <c r="F28" s="11"/>
      <c r="G28" s="11" t="s">
        <v>10</v>
      </c>
      <c r="H28" s="38">
        <v>6</v>
      </c>
      <c r="I28" s="11"/>
    </row>
    <row r="29" spans="1:9" ht="25" customHeight="1">
      <c r="A29" s="11" t="s">
        <v>66</v>
      </c>
      <c r="B29" s="11"/>
      <c r="C29" s="11"/>
      <c r="D29" s="11"/>
      <c r="E29" s="11"/>
      <c r="F29" s="11"/>
      <c r="G29" s="11" t="s">
        <v>7</v>
      </c>
      <c r="H29" s="38">
        <v>6</v>
      </c>
      <c r="I29" s="11"/>
    </row>
    <row r="30" spans="1:9" ht="36" customHeight="1">
      <c r="A30" s="11" t="s">
        <v>86</v>
      </c>
      <c r="B30" s="11"/>
      <c r="C30" s="11"/>
      <c r="D30" s="11"/>
      <c r="E30" s="11"/>
      <c r="F30" s="11"/>
      <c r="G30" s="11" t="s">
        <v>7</v>
      </c>
      <c r="H30" s="38">
        <v>4</v>
      </c>
      <c r="I30" s="11"/>
    </row>
    <row r="31" spans="1:9" ht="25" customHeight="1">
      <c r="A31" s="11" t="s">
        <v>64</v>
      </c>
      <c r="B31" s="11"/>
      <c r="C31" s="11"/>
      <c r="D31" s="11"/>
      <c r="E31" s="11"/>
      <c r="F31" s="11"/>
      <c r="G31" s="11" t="s">
        <v>7</v>
      </c>
      <c r="H31" s="38">
        <v>6</v>
      </c>
      <c r="I31" s="11"/>
    </row>
    <row r="32" spans="1:9" ht="25" customHeight="1">
      <c r="A32" s="11" t="s">
        <v>61</v>
      </c>
      <c r="B32" s="11"/>
      <c r="C32" s="11"/>
      <c r="D32" s="11"/>
      <c r="E32" s="11"/>
      <c r="F32" s="11"/>
      <c r="G32" s="11" t="s">
        <v>7</v>
      </c>
      <c r="H32" s="38">
        <v>6</v>
      </c>
      <c r="I32" s="11"/>
    </row>
    <row r="33" spans="1:9" ht="34">
      <c r="A33" s="11" t="s">
        <v>81</v>
      </c>
      <c r="B33" s="11"/>
      <c r="C33" s="11"/>
      <c r="D33" s="11"/>
      <c r="E33" s="11"/>
      <c r="F33" s="11"/>
      <c r="G33" s="11" t="s">
        <v>7</v>
      </c>
      <c r="H33" s="38">
        <v>4</v>
      </c>
      <c r="I33" s="11"/>
    </row>
    <row r="34" spans="1:9">
      <c r="A34" s="11"/>
      <c r="B34" s="11"/>
      <c r="C34" s="11"/>
      <c r="D34" s="11"/>
      <c r="E34" s="11"/>
      <c r="F34" s="11"/>
      <c r="G34" s="11"/>
      <c r="H34" s="38"/>
      <c r="I34" s="11"/>
    </row>
    <row r="35" spans="1:9" ht="17">
      <c r="A35" s="116" t="s">
        <v>185</v>
      </c>
      <c r="B35" s="11"/>
      <c r="C35" s="11"/>
      <c r="D35" s="11"/>
      <c r="E35" s="11"/>
      <c r="F35" s="11"/>
      <c r="G35" s="11"/>
      <c r="H35" s="38"/>
      <c r="I35" s="11"/>
    </row>
  </sheetData>
  <sortState xmlns:xlrd2="http://schemas.microsoft.com/office/spreadsheetml/2017/richdata2" ref="A5:A33">
    <sortCondition ref="A5:A33"/>
  </sortState>
  <mergeCells count="4">
    <mergeCell ref="A1:F1"/>
    <mergeCell ref="G1:I1"/>
    <mergeCell ref="A2:I3"/>
    <mergeCell ref="A4:C4"/>
  </mergeCells>
  <hyperlinks>
    <hyperlink ref="G1:I1" r:id="rId1" location="block1933" display="INFORMATIK (SPO 2015)" xr:uid="{872A9570-B091-3044-92A9-000CF70DD1CE}"/>
  </hyperlink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92CF-95B1-4699-8E34-F45A79A2D6DE}">
  <sheetPr>
    <tabColor rgb="FFB4F6FF"/>
  </sheetPr>
  <dimension ref="A1:I15"/>
  <sheetViews>
    <sheetView workbookViewId="0">
      <selection activeCell="K13" sqref="K13"/>
    </sheetView>
  </sheetViews>
  <sheetFormatPr baseColWidth="10" defaultColWidth="10.83203125" defaultRowHeight="16"/>
  <cols>
    <col min="1" max="1" width="47" style="35" customWidth="1"/>
    <col min="2" max="6" width="3.5" style="35" customWidth="1"/>
    <col min="7" max="16384" width="10.83203125" style="35"/>
  </cols>
  <sheetData>
    <row r="1" spans="1:9" s="32" customFormat="1" ht="19" customHeight="1" thickTop="1" thickBot="1">
      <c r="A1" s="319" t="s">
        <v>53</v>
      </c>
      <c r="B1" s="320"/>
      <c r="C1" s="320"/>
      <c r="D1" s="320"/>
      <c r="E1" s="320"/>
      <c r="F1" s="320"/>
      <c r="G1" s="321" t="s">
        <v>225</v>
      </c>
      <c r="H1" s="321"/>
      <c r="I1" s="322"/>
    </row>
    <row r="2" spans="1:9" s="32" customFormat="1" ht="63" customHeight="1" thickTop="1">
      <c r="A2" s="339" t="s">
        <v>51</v>
      </c>
      <c r="B2" s="127"/>
      <c r="C2" s="127"/>
      <c r="D2" s="127"/>
      <c r="E2" s="127"/>
      <c r="F2" s="127"/>
      <c r="G2" s="127"/>
      <c r="H2" s="127"/>
      <c r="I2" s="340"/>
    </row>
    <row r="3" spans="1:9" s="32" customFormat="1" ht="63" customHeight="1" thickBot="1">
      <c r="A3" s="294"/>
      <c r="B3" s="295"/>
      <c r="C3" s="295"/>
      <c r="D3" s="295"/>
      <c r="E3" s="295"/>
      <c r="F3" s="295"/>
      <c r="G3" s="295"/>
      <c r="H3" s="295"/>
      <c r="I3" s="296"/>
    </row>
    <row r="4" spans="1:9" s="32" customFormat="1" ht="16" customHeight="1">
      <c r="A4" s="341" t="s">
        <v>39</v>
      </c>
      <c r="B4" s="341"/>
      <c r="C4" s="341"/>
      <c r="D4" s="119"/>
      <c r="E4" s="119"/>
      <c r="F4" s="119"/>
      <c r="G4" s="119" t="s">
        <v>3</v>
      </c>
      <c r="H4" s="120" t="s">
        <v>4</v>
      </c>
      <c r="I4" s="119"/>
    </row>
    <row r="5" spans="1:9" ht="41" customHeight="1">
      <c r="A5" s="11" t="s">
        <v>179</v>
      </c>
      <c r="B5" s="11"/>
      <c r="C5" s="11"/>
      <c r="D5" s="11"/>
      <c r="E5" s="11"/>
      <c r="F5" s="11"/>
      <c r="G5" s="121" t="s">
        <v>7</v>
      </c>
      <c r="H5" s="11">
        <v>1</v>
      </c>
      <c r="I5" s="11"/>
    </row>
    <row r="6" spans="1:9" ht="41" customHeight="1">
      <c r="A6" s="11" t="s">
        <v>181</v>
      </c>
      <c r="B6" s="11"/>
      <c r="C6" s="11"/>
      <c r="D6" s="11"/>
      <c r="E6" s="11"/>
      <c r="F6" s="11"/>
      <c r="G6" s="11" t="s">
        <v>8</v>
      </c>
      <c r="H6" s="11" t="s">
        <v>190</v>
      </c>
      <c r="I6" s="11"/>
    </row>
    <row r="7" spans="1:9" ht="41" customHeight="1">
      <c r="A7" s="11" t="s">
        <v>182</v>
      </c>
      <c r="B7" s="11"/>
      <c r="C7" s="11"/>
      <c r="D7" s="11"/>
      <c r="E7" s="11"/>
      <c r="F7" s="11"/>
      <c r="G7" s="11" t="s">
        <v>8</v>
      </c>
      <c r="H7" s="11">
        <v>2</v>
      </c>
      <c r="I7" s="11"/>
    </row>
    <row r="8" spans="1:9" ht="41" customHeight="1">
      <c r="A8" s="11" t="s">
        <v>177</v>
      </c>
      <c r="B8" s="11"/>
      <c r="C8" s="11"/>
      <c r="D8" s="11"/>
      <c r="E8" s="11"/>
      <c r="F8" s="11"/>
      <c r="G8" s="11" t="s">
        <v>8</v>
      </c>
      <c r="H8" s="11">
        <v>1.5</v>
      </c>
      <c r="I8" s="11"/>
    </row>
    <row r="9" spans="1:9" ht="41" customHeight="1">
      <c r="A9" s="11" t="s">
        <v>178</v>
      </c>
      <c r="B9" s="11"/>
      <c r="C9" s="11"/>
      <c r="D9" s="11"/>
      <c r="E9" s="11"/>
      <c r="F9" s="11"/>
      <c r="G9" s="11" t="s">
        <v>8</v>
      </c>
      <c r="H9" s="11">
        <v>1.5</v>
      </c>
      <c r="I9" s="11"/>
    </row>
    <row r="10" spans="1:9" ht="41" customHeight="1">
      <c r="A10" s="11" t="s">
        <v>176</v>
      </c>
      <c r="B10" s="11"/>
      <c r="C10" s="11"/>
      <c r="D10" s="11"/>
      <c r="E10" s="11"/>
      <c r="F10" s="11"/>
      <c r="G10" s="11" t="s">
        <v>8</v>
      </c>
      <c r="H10" s="11">
        <v>1.5</v>
      </c>
      <c r="I10" s="11"/>
    </row>
    <row r="11" spans="1:9" ht="41" customHeight="1">
      <c r="A11" s="11" t="s">
        <v>180</v>
      </c>
      <c r="B11" s="11"/>
      <c r="C11" s="11"/>
      <c r="D11" s="11"/>
      <c r="E11" s="11"/>
      <c r="F11" s="11"/>
      <c r="G11" s="11" t="s">
        <v>8</v>
      </c>
      <c r="H11" s="11">
        <v>3</v>
      </c>
      <c r="I11" s="11"/>
    </row>
    <row r="12" spans="1:9" ht="41" customHeight="1">
      <c r="A12" s="11" t="s">
        <v>175</v>
      </c>
      <c r="B12" s="11"/>
      <c r="C12" s="11"/>
      <c r="D12" s="11"/>
      <c r="E12" s="11"/>
      <c r="F12" s="11"/>
      <c r="G12" s="11" t="s">
        <v>8</v>
      </c>
      <c r="H12" s="11">
        <v>2</v>
      </c>
      <c r="I12" s="11"/>
    </row>
    <row r="13" spans="1:9" ht="41" customHeight="1">
      <c r="A13" s="11" t="s">
        <v>174</v>
      </c>
      <c r="B13" s="11"/>
      <c r="C13" s="11"/>
      <c r="D13" s="11"/>
      <c r="E13" s="11"/>
      <c r="F13" s="11"/>
      <c r="G13" s="11" t="s">
        <v>8</v>
      </c>
      <c r="H13" s="11">
        <v>2</v>
      </c>
      <c r="I13" s="11"/>
    </row>
    <row r="14" spans="1:9" ht="41" customHeight="1">
      <c r="A14" s="11" t="s">
        <v>188</v>
      </c>
      <c r="B14" s="11"/>
      <c r="C14" s="11"/>
      <c r="D14" s="11"/>
      <c r="E14" s="11"/>
      <c r="F14" s="11"/>
      <c r="G14" s="11" t="s">
        <v>189</v>
      </c>
      <c r="H14" s="11">
        <v>2</v>
      </c>
      <c r="I14" s="11"/>
    </row>
    <row r="15" spans="1:9">
      <c r="A15" s="11"/>
      <c r="B15" s="11"/>
      <c r="C15" s="11"/>
      <c r="D15" s="11"/>
      <c r="E15" s="11"/>
      <c r="F15" s="11"/>
      <c r="G15" s="11"/>
      <c r="H15" s="11"/>
      <c r="I15" s="11"/>
    </row>
  </sheetData>
  <sortState xmlns:xlrd2="http://schemas.microsoft.com/office/spreadsheetml/2017/richdata2" ref="A5:A14">
    <sortCondition ref="A14"/>
  </sortState>
  <mergeCells count="4">
    <mergeCell ref="A1:F1"/>
    <mergeCell ref="G1:I1"/>
    <mergeCell ref="A2:I3"/>
    <mergeCell ref="A4:C4"/>
  </mergeCells>
  <hyperlinks>
    <hyperlink ref="G1:I1" r:id="rId1" location="block1933" display="INFORMATIK (SPO 2015)" xr:uid="{A74DAD3F-3F1B-1046-9D3F-F83D54600B46}"/>
  </hyperlink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SPO2022Studienplanung pdf</vt:lpstr>
      <vt:lpstr>Pflichtmodule</vt:lpstr>
      <vt:lpstr>Recht</vt:lpstr>
      <vt:lpstr>Mathe</vt:lpstr>
      <vt:lpstr>Elektro</vt:lpstr>
      <vt:lpstr>BWL</vt:lpstr>
      <vt:lpstr>VWL</vt:lpstr>
      <vt:lpstr>Winfo</vt:lpstr>
      <vt:lpstr>Wahlbereich</vt:lpstr>
      <vt:lpstr>Schlüsselqualifikation</vt:lpstr>
      <vt:lpstr>'SPO2022Studienplanung pdf'!Druckbereich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Maximilian Kühn</cp:lastModifiedBy>
  <cp:lastPrinted>2020-03-04T10:43:03Z</cp:lastPrinted>
  <dcterms:created xsi:type="dcterms:W3CDTF">2019-03-08T15:08:33Z</dcterms:created>
  <dcterms:modified xsi:type="dcterms:W3CDTF">2023-06-13T12:51:21Z</dcterms:modified>
</cp:coreProperties>
</file>